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F35" i="4689" l="1"/>
  <c r="G35" i="4689"/>
  <c r="H35" i="4689"/>
  <c r="E35" i="4689"/>
  <c r="F32" i="4689"/>
  <c r="G32" i="4689"/>
  <c r="H32" i="4689"/>
  <c r="E32" i="4689"/>
  <c r="F29" i="4689"/>
  <c r="G29" i="4689"/>
  <c r="H29" i="4689"/>
  <c r="E29" i="4689"/>
  <c r="C5" i="4689" l="1"/>
  <c r="I6" i="4689"/>
  <c r="I5" i="4689"/>
  <c r="AJ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6" i="4689" l="1"/>
  <c r="AO24" i="4688" s="1"/>
  <c r="J33" i="4689"/>
  <c r="Z24" i="4688" s="1"/>
  <c r="J30" i="4689"/>
  <c r="J20" i="4689"/>
  <c r="G19" i="4688" s="1"/>
  <c r="J25" i="4689"/>
  <c r="AF19" i="4688" s="1"/>
  <c r="J28" i="4689"/>
  <c r="D24" i="4688" s="1"/>
  <c r="J32" i="4689"/>
  <c r="U24" i="4688" s="1"/>
  <c r="J24" i="4689"/>
  <c r="Z19" i="4688" s="1"/>
  <c r="AN28" i="4688"/>
  <c r="CB18" i="4688" s="1"/>
  <c r="AO23" i="4688"/>
  <c r="CC19" i="4688" s="1"/>
  <c r="AN23" i="4688"/>
  <c r="CB19" i="4688" s="1"/>
  <c r="J26" i="4689"/>
  <c r="AK19" i="4688" s="1"/>
  <c r="J23" i="4689"/>
  <c r="U19" i="4688" s="1"/>
  <c r="J22" i="4689"/>
  <c r="P19" i="4688" s="1"/>
  <c r="AL28" i="4688"/>
  <c r="BZ18" i="4688" s="1"/>
  <c r="T17" i="468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F24" i="4688"/>
  <c r="J35" i="4689"/>
  <c r="P24" i="4688"/>
  <c r="J24" i="4688"/>
  <c r="J29" i="4689"/>
  <c r="J27" i="4689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3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U18" i="4688" l="1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M20" i="4688"/>
  <c r="AU17" i="4688"/>
  <c r="B20" i="4688"/>
  <c r="AL33" i="4688"/>
  <c r="BZ21" i="4688" s="1"/>
  <c r="AO33" i="4688"/>
  <c r="CC21" i="4688" s="1"/>
  <c r="AI33" i="4688"/>
  <c r="BW21" i="4688" s="1"/>
  <c r="Z33" i="4688"/>
  <c r="BO21" i="4688" s="1"/>
  <c r="R33" i="4688"/>
  <c r="BG21" i="4688" s="1"/>
  <c r="I33" i="4688"/>
  <c r="AY21" i="4688" s="1"/>
  <c r="AM33" i="4688"/>
  <c r="CA21" i="4688" s="1"/>
  <c r="AJ33" i="4688"/>
  <c r="BX21" i="4688" s="1"/>
  <c r="AH33" i="4688"/>
  <c r="BV21" i="4688" s="1"/>
  <c r="U23" i="4684"/>
  <c r="W33" i="4688"/>
  <c r="BL21" i="4688" s="1"/>
  <c r="H33" i="4688"/>
  <c r="AX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0" i="4688" l="1"/>
  <c r="AF30" i="4688"/>
  <c r="AK30" i="4688"/>
  <c r="Z30" i="4688"/>
  <c r="U30" i="4688"/>
  <c r="P30" i="4688"/>
  <c r="J30" i="4688"/>
  <c r="G30" i="4688"/>
  <c r="D30" i="4688"/>
  <c r="AO25" i="4688"/>
  <c r="AK25" i="4688"/>
  <c r="AF25" i="4688"/>
  <c r="Z25" i="4688"/>
  <c r="P25" i="4688"/>
  <c r="U25" i="4688"/>
  <c r="J25" i="4688"/>
  <c r="G25" i="4688"/>
  <c r="D25" i="4688"/>
  <c r="AO20" i="4688"/>
  <c r="AK20" i="4688"/>
  <c r="AF20" i="4688"/>
  <c r="Z20" i="4688"/>
  <c r="U20" i="4688"/>
  <c r="P20" i="4688"/>
  <c r="J20" i="4688"/>
  <c r="G20" i="4688"/>
  <c r="D20" i="4688"/>
  <c r="N23" i="4681"/>
  <c r="U23" i="4681"/>
  <c r="G23" i="4681"/>
</calcChain>
</file>

<file path=xl/sharedStrings.xml><?xml version="1.0" encoding="utf-8"?>
<sst xmlns="http://schemas.openxmlformats.org/spreadsheetml/2006/main" count="681" uniqueCount="155">
  <si>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</si>
  <si>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</si>
  <si>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</si>
  <si>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</si>
  <si>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</si>
  <si>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</si>
  <si>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</si>
  <si>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</si>
  <si>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</si>
  <si>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</si>
  <si>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</si>
  <si>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</si>
  <si>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</si>
  <si>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</si>
  <si>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</si>
  <si>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</si>
  <si>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</si>
  <si>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</si>
  <si>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</si>
  <si>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</si>
  <si>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</si>
  <si>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</si>
  <si>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</si>
  <si>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</si>
  <si>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</si>
  <si>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</si>
  <si>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</si>
  <si>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</si>
  <si>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</si>
  <si>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</si>
  <si>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</si>
  <si>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</si>
  <si>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</si>
  <si>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</si>
  <si>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</si>
  <si>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</si>
  <si>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</si>
  <si>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</si>
  <si>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</si>
  <si>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</si>
  <si>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</si>
  <si>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</si>
  <si>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</si>
  <si>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</si>
  <si>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</si>
  <si>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</si>
  <si>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</si>
  <si>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</si>
  <si>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</si>
  <si>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</si>
  <si>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</si>
  <si>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</si>
  <si>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</si>
  <si>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</si>
  <si>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</si>
  <si>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</si>
  <si>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</si>
  <si>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</si>
  <si>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</si>
  <si>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</si>
  <si>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</si>
  <si>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</si>
  <si>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</si>
  <si>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</si>
  <si>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</si>
  <si>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</si>
  <si>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</si>
  <si>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</si>
  <si>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</si>
  <si>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</si>
  <si>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</si>
  <si>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</si>
  <si>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</si>
  <si>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</si>
  <si>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</si>
  <si>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</si>
  <si>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</si>
  <si>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</si>
  <si>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</si>
  <si>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</si>
  <si>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</si>
  <si>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</si>
  <si>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</si>
  <si>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</si>
  <si>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</si>
  <si>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</si>
  <si>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</si>
  <si>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</si>
  <si>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</si>
  <si>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</si>
  <si>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</si>
  <si>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</si>
  <si>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</si>
  <si>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</si>
  <si>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</si>
  <si>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</si>
  <si>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</si>
  <si>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</si>
  <si>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</si>
  <si>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</si>
  <si>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</si>
  <si>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</si>
  <si>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</si>
  <si>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</si>
  <si>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</si>
  <si>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</si>
  <si>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</si>
  <si>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</si>
  <si>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</si>
  <si>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</si>
  <si>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</si>
  <si>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</si>
  <si>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</si>
  <si>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</si>
  <si>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</si>
  <si>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</si>
  <si>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</si>
  <si>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</si>
  <si>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</si>
  <si>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</si>
  <si>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</si>
  <si>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</si>
  <si>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</si>
  <si>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</si>
  <si>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</si>
  <si>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</si>
  <si>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</si>
  <si>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</si>
  <si>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</si>
  <si>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</si>
  <si>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</si>
  <si>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</si>
  <si>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</si>
  <si>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</si>
  <si>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</si>
  <si>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</si>
  <si>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</si>
  <si>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</si>
  <si>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</si>
  <si>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</si>
  <si>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</si>
  <si>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</si>
  <si>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</si>
  <si>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</si>
  <si>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</si>
  <si>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</si>
  <si>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</si>
  <si>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</si>
  <si>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40</t>
  </si>
  <si>
    <t>GEOVANNIS GONZALEZ</t>
  </si>
  <si>
    <t xml:space="preserve">VOL MAX </t>
  </si>
  <si>
    <t xml:space="preserve">   16:00 - 17:00</t>
  </si>
  <si>
    <t>JHONY NAVARRO</t>
  </si>
  <si>
    <t xml:space="preserve">  16:00 - 17:00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</si>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</sst>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131.5</c:v>
                </c:pt>
                <c:pt idx="1">
                  <c:v>168.5</c:v>
                </c:pt>
                <c:pt idx="2">
                  <c:v>168</c:v>
                </c:pt>
                <c:pt idx="3">
                  <c:v>162</c:v>
                </c:pt>
                <c:pt idx="4">
                  <c:v>141</c:v>
                </c:pt>
                <c:pt idx="5">
                  <c:v>116</c:v>
                </c:pt>
                <c:pt idx="6">
                  <c:v>125.5</c:v>
                </c:pt>
                <c:pt idx="7">
                  <c:v>139.5</c:v>
                </c:pt>
                <c:pt idx="8">
                  <c:v>149.5</c:v>
                </c:pt>
                <c:pt idx="9">
                  <c:v>99.5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00224"/>
        <c:axId val="84108032"/>
      </c:barChart>
      <c:catAx>
        <c:axId val="8410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08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00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214</c:v>
                </c:pt>
                <c:pt idx="1">
                  <c:v>269</c:v>
                </c:pt>
                <c:pt idx="2">
                  <c:v>250.5</c:v>
                </c:pt>
                <c:pt idx="3">
                  <c:v>258.5</c:v>
                </c:pt>
                <c:pt idx="4">
                  <c:v>264</c:v>
                </c:pt>
                <c:pt idx="5">
                  <c:v>215</c:v>
                </c:pt>
                <c:pt idx="6">
                  <c:v>215.5</c:v>
                </c:pt>
                <c:pt idx="7">
                  <c:v>265.5</c:v>
                </c:pt>
                <c:pt idx="8">
                  <c:v>273.5</c:v>
                </c:pt>
                <c:pt idx="9">
                  <c:v>218.5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037184"/>
        <c:axId val="99040256"/>
      </c:barChart>
      <c:catAx>
        <c:axId val="9903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0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04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03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270.5</c:v>
                </c:pt>
                <c:pt idx="1">
                  <c:v>265.5</c:v>
                </c:pt>
                <c:pt idx="2">
                  <c:v>239</c:v>
                </c:pt>
                <c:pt idx="3">
                  <c:v>238.5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068544"/>
        <c:axId val="99223424"/>
      </c:barChart>
      <c:catAx>
        <c:axId val="9906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22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23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068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246.5</c:v>
                </c:pt>
                <c:pt idx="1">
                  <c:v>263.5</c:v>
                </c:pt>
                <c:pt idx="2">
                  <c:v>249.5</c:v>
                </c:pt>
                <c:pt idx="3">
                  <c:v>258</c:v>
                </c:pt>
                <c:pt idx="4">
                  <c:v>245</c:v>
                </c:pt>
                <c:pt idx="5">
                  <c:v>245</c:v>
                </c:pt>
                <c:pt idx="6">
                  <c:v>277</c:v>
                </c:pt>
                <c:pt idx="7">
                  <c:v>253.5</c:v>
                </c:pt>
                <c:pt idx="8">
                  <c:v>236.5</c:v>
                </c:pt>
                <c:pt idx="9">
                  <c:v>221</c:v>
                </c:pt>
                <c:pt idx="10">
                  <c:v>207</c:v>
                </c:pt>
                <c:pt idx="11">
                  <c:v>251</c:v>
                </c:pt>
                <c:pt idx="12">
                  <c:v>245.5</c:v>
                </c:pt>
                <c:pt idx="13">
                  <c:v>229</c:v>
                </c:pt>
                <c:pt idx="14">
                  <c:v>236.5</c:v>
                </c:pt>
                <c:pt idx="15">
                  <c:v>257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247616"/>
        <c:axId val="99263232"/>
      </c:barChart>
      <c:catAx>
        <c:axId val="992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26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24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630</c:v>
                </c:pt>
                <c:pt idx="4">
                  <c:v>639.5</c:v>
                </c:pt>
                <c:pt idx="5">
                  <c:v>587</c:v>
                </c:pt>
                <c:pt idx="6">
                  <c:v>544.5</c:v>
                </c:pt>
                <c:pt idx="7">
                  <c:v>522</c:v>
                </c:pt>
                <c:pt idx="8">
                  <c:v>530.5</c:v>
                </c:pt>
                <c:pt idx="9">
                  <c:v>514</c:v>
                </c:pt>
                <c:pt idx="13">
                  <c:v>486.5</c:v>
                </c:pt>
                <c:pt idx="14">
                  <c:v>479.5</c:v>
                </c:pt>
                <c:pt idx="15">
                  <c:v>471</c:v>
                </c:pt>
                <c:pt idx="16">
                  <c:v>453.5</c:v>
                </c:pt>
                <c:pt idx="17">
                  <c:v>428</c:v>
                </c:pt>
                <c:pt idx="18">
                  <c:v>404</c:v>
                </c:pt>
                <c:pt idx="19">
                  <c:v>383.5</c:v>
                </c:pt>
                <c:pt idx="20">
                  <c:v>400</c:v>
                </c:pt>
                <c:pt idx="21">
                  <c:v>424</c:v>
                </c:pt>
                <c:pt idx="22">
                  <c:v>456.5</c:v>
                </c:pt>
                <c:pt idx="23">
                  <c:v>476.5</c:v>
                </c:pt>
                <c:pt idx="24">
                  <c:v>481</c:v>
                </c:pt>
                <c:pt idx="25">
                  <c:v>477</c:v>
                </c:pt>
                <c:pt idx="29">
                  <c:v>387</c:v>
                </c:pt>
                <c:pt idx="30">
                  <c:v>278</c:v>
                </c:pt>
                <c:pt idx="31">
                  <c:v>182.5</c:v>
                </c:pt>
                <c:pt idx="32">
                  <c:v>93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176.5</c:v>
                </c:pt>
                <c:pt idx="4">
                  <c:v>216.5</c:v>
                </c:pt>
                <c:pt idx="5">
                  <c:v>224</c:v>
                </c:pt>
                <c:pt idx="6">
                  <c:v>233.5</c:v>
                </c:pt>
                <c:pt idx="7">
                  <c:v>251</c:v>
                </c:pt>
                <c:pt idx="8">
                  <c:v>238.5</c:v>
                </c:pt>
                <c:pt idx="9">
                  <c:v>248.5</c:v>
                </c:pt>
                <c:pt idx="13">
                  <c:v>289.5</c:v>
                </c:pt>
                <c:pt idx="14">
                  <c:v>308</c:v>
                </c:pt>
                <c:pt idx="15">
                  <c:v>305.5</c:v>
                </c:pt>
                <c:pt idx="16">
                  <c:v>319</c:v>
                </c:pt>
                <c:pt idx="17">
                  <c:v>328.5</c:v>
                </c:pt>
                <c:pt idx="18">
                  <c:v>332.5</c:v>
                </c:pt>
                <c:pt idx="19">
                  <c:v>336.5</c:v>
                </c:pt>
                <c:pt idx="20">
                  <c:v>300</c:v>
                </c:pt>
                <c:pt idx="21">
                  <c:v>268.5</c:v>
                </c:pt>
                <c:pt idx="22">
                  <c:v>237.5</c:v>
                </c:pt>
                <c:pt idx="23">
                  <c:v>228</c:v>
                </c:pt>
                <c:pt idx="24">
                  <c:v>235.5</c:v>
                </c:pt>
                <c:pt idx="25">
                  <c:v>254.5</c:v>
                </c:pt>
                <c:pt idx="29">
                  <c:v>358.5</c:v>
                </c:pt>
                <c:pt idx="30">
                  <c:v>258.5</c:v>
                </c:pt>
                <c:pt idx="31">
                  <c:v>159</c:v>
                </c:pt>
                <c:pt idx="32">
                  <c:v>83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185.5</c:v>
                </c:pt>
                <c:pt idx="4">
                  <c:v>186</c:v>
                </c:pt>
                <c:pt idx="5">
                  <c:v>177</c:v>
                </c:pt>
                <c:pt idx="6">
                  <c:v>175</c:v>
                </c:pt>
                <c:pt idx="7">
                  <c:v>187</c:v>
                </c:pt>
                <c:pt idx="8">
                  <c:v>200.5</c:v>
                </c:pt>
                <c:pt idx="9">
                  <c:v>210.5</c:v>
                </c:pt>
                <c:pt idx="13">
                  <c:v>241.5</c:v>
                </c:pt>
                <c:pt idx="14">
                  <c:v>228.5</c:v>
                </c:pt>
                <c:pt idx="15">
                  <c:v>221</c:v>
                </c:pt>
                <c:pt idx="16">
                  <c:v>252.5</c:v>
                </c:pt>
                <c:pt idx="17">
                  <c:v>264</c:v>
                </c:pt>
                <c:pt idx="18">
                  <c:v>275.5</c:v>
                </c:pt>
                <c:pt idx="19">
                  <c:v>268</c:v>
                </c:pt>
                <c:pt idx="20">
                  <c:v>218</c:v>
                </c:pt>
                <c:pt idx="21">
                  <c:v>223</c:v>
                </c:pt>
                <c:pt idx="22">
                  <c:v>230.5</c:v>
                </c:pt>
                <c:pt idx="23">
                  <c:v>228</c:v>
                </c:pt>
                <c:pt idx="24">
                  <c:v>245.5</c:v>
                </c:pt>
                <c:pt idx="25">
                  <c:v>236.5</c:v>
                </c:pt>
                <c:pt idx="29">
                  <c:v>268</c:v>
                </c:pt>
                <c:pt idx="30">
                  <c:v>206.5</c:v>
                </c:pt>
                <c:pt idx="31">
                  <c:v>136</c:v>
                </c:pt>
                <c:pt idx="32">
                  <c:v>62.5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992</c:v>
                </c:pt>
                <c:pt idx="4">
                  <c:v>1042</c:v>
                </c:pt>
                <c:pt idx="5">
                  <c:v>988</c:v>
                </c:pt>
                <c:pt idx="6">
                  <c:v>953</c:v>
                </c:pt>
                <c:pt idx="7">
                  <c:v>960</c:v>
                </c:pt>
                <c:pt idx="8">
                  <c:v>969.5</c:v>
                </c:pt>
                <c:pt idx="9">
                  <c:v>973</c:v>
                </c:pt>
                <c:pt idx="13">
                  <c:v>1017.5</c:v>
                </c:pt>
                <c:pt idx="14">
                  <c:v>1016</c:v>
                </c:pt>
                <c:pt idx="15">
                  <c:v>997.5</c:v>
                </c:pt>
                <c:pt idx="16">
                  <c:v>1025</c:v>
                </c:pt>
                <c:pt idx="17">
                  <c:v>1020.5</c:v>
                </c:pt>
                <c:pt idx="18">
                  <c:v>1012</c:v>
                </c:pt>
                <c:pt idx="19">
                  <c:v>988</c:v>
                </c:pt>
                <c:pt idx="20">
                  <c:v>918</c:v>
                </c:pt>
                <c:pt idx="21">
                  <c:v>915.5</c:v>
                </c:pt>
                <c:pt idx="22">
                  <c:v>924.5</c:v>
                </c:pt>
                <c:pt idx="23">
                  <c:v>932.5</c:v>
                </c:pt>
                <c:pt idx="24">
                  <c:v>962</c:v>
                </c:pt>
                <c:pt idx="25">
                  <c:v>968</c:v>
                </c:pt>
                <c:pt idx="29">
                  <c:v>1013.5</c:v>
                </c:pt>
                <c:pt idx="30">
                  <c:v>743</c:v>
                </c:pt>
                <c:pt idx="31">
                  <c:v>477.5</c:v>
                </c:pt>
                <c:pt idx="32">
                  <c:v>238.5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7008"/>
        <c:axId val="78588544"/>
      </c:lineChart>
      <c:catAx>
        <c:axId val="785870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5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88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8587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109</c:v>
                </c:pt>
                <c:pt idx="1">
                  <c:v>95.5</c:v>
                </c:pt>
                <c:pt idx="2">
                  <c:v>89.5</c:v>
                </c:pt>
                <c:pt idx="3">
                  <c:v>93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60512"/>
        <c:axId val="84163584"/>
      </c:barChart>
      <c:catAx>
        <c:axId val="8416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163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60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125</c:v>
                </c:pt>
                <c:pt idx="1">
                  <c:v>126.5</c:v>
                </c:pt>
                <c:pt idx="2">
                  <c:v>112</c:v>
                </c:pt>
                <c:pt idx="3">
                  <c:v>123</c:v>
                </c:pt>
                <c:pt idx="4">
                  <c:v>118</c:v>
                </c:pt>
                <c:pt idx="5">
                  <c:v>118</c:v>
                </c:pt>
                <c:pt idx="6">
                  <c:v>94.5</c:v>
                </c:pt>
                <c:pt idx="7">
                  <c:v>97.5</c:v>
                </c:pt>
                <c:pt idx="8">
                  <c:v>94</c:v>
                </c:pt>
                <c:pt idx="9">
                  <c:v>97.5</c:v>
                </c:pt>
                <c:pt idx="10">
                  <c:v>111</c:v>
                </c:pt>
                <c:pt idx="11">
                  <c:v>121.5</c:v>
                </c:pt>
                <c:pt idx="12">
                  <c:v>126.5</c:v>
                </c:pt>
                <c:pt idx="13">
                  <c:v>117.5</c:v>
                </c:pt>
                <c:pt idx="14">
                  <c:v>115.5</c:v>
                </c:pt>
                <c:pt idx="15">
                  <c:v>117.5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191488"/>
        <c:axId val="95892992"/>
      </c:barChart>
      <c:catAx>
        <c:axId val="841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89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89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4191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42.5</c:v>
                </c:pt>
                <c:pt idx="1">
                  <c:v>49</c:v>
                </c:pt>
                <c:pt idx="2">
                  <c:v>39</c:v>
                </c:pt>
                <c:pt idx="3">
                  <c:v>46</c:v>
                </c:pt>
                <c:pt idx="4">
                  <c:v>82.5</c:v>
                </c:pt>
                <c:pt idx="5">
                  <c:v>56.5</c:v>
                </c:pt>
                <c:pt idx="6">
                  <c:v>48.5</c:v>
                </c:pt>
                <c:pt idx="7">
                  <c:v>63.5</c:v>
                </c:pt>
                <c:pt idx="8">
                  <c:v>70</c:v>
                </c:pt>
                <c:pt idx="9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388224"/>
        <c:axId val="96391552"/>
      </c:barChart>
      <c:catAx>
        <c:axId val="9638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9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391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38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100</c:v>
                </c:pt>
                <c:pt idx="1">
                  <c:v>99.5</c:v>
                </c:pt>
                <c:pt idx="2">
                  <c:v>76</c:v>
                </c:pt>
                <c:pt idx="3">
                  <c:v>83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469952"/>
        <c:axId val="97489664"/>
      </c:barChart>
      <c:catAx>
        <c:axId val="9746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48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489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46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60.5</c:v>
                </c:pt>
                <c:pt idx="1">
                  <c:v>71.5</c:v>
                </c:pt>
                <c:pt idx="2">
                  <c:v>80.5</c:v>
                </c:pt>
                <c:pt idx="3">
                  <c:v>77</c:v>
                </c:pt>
                <c:pt idx="4">
                  <c:v>79</c:v>
                </c:pt>
                <c:pt idx="5">
                  <c:v>69</c:v>
                </c:pt>
                <c:pt idx="6">
                  <c:v>94</c:v>
                </c:pt>
                <c:pt idx="7">
                  <c:v>86.5</c:v>
                </c:pt>
                <c:pt idx="8">
                  <c:v>83</c:v>
                </c:pt>
                <c:pt idx="9">
                  <c:v>73</c:v>
                </c:pt>
                <c:pt idx="10">
                  <c:v>57.5</c:v>
                </c:pt>
                <c:pt idx="11">
                  <c:v>55</c:v>
                </c:pt>
                <c:pt idx="12">
                  <c:v>52</c:v>
                </c:pt>
                <c:pt idx="13">
                  <c:v>63.5</c:v>
                </c:pt>
                <c:pt idx="14">
                  <c:v>65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533952"/>
        <c:axId val="97537024"/>
      </c:barChart>
      <c:catAx>
        <c:axId val="975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53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53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40</c:v>
                </c:pt>
                <c:pt idx="1">
                  <c:v>51.5</c:v>
                </c:pt>
                <c:pt idx="2">
                  <c:v>43.5</c:v>
                </c:pt>
                <c:pt idx="3">
                  <c:v>50.5</c:v>
                </c:pt>
                <c:pt idx="4">
                  <c:v>40.5</c:v>
                </c:pt>
                <c:pt idx="5">
                  <c:v>42.5</c:v>
                </c:pt>
                <c:pt idx="6">
                  <c:v>41.5</c:v>
                </c:pt>
                <c:pt idx="7">
                  <c:v>62.5</c:v>
                </c:pt>
                <c:pt idx="8">
                  <c:v>54</c:v>
                </c:pt>
                <c:pt idx="9">
                  <c:v>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7453568"/>
        <c:axId val="98651520"/>
      </c:barChart>
      <c:catAx>
        <c:axId val="9745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6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651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745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61.5</c:v>
                </c:pt>
                <c:pt idx="1">
                  <c:v>70.5</c:v>
                </c:pt>
                <c:pt idx="2">
                  <c:v>73.5</c:v>
                </c:pt>
                <c:pt idx="3">
                  <c:v>62.5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691712"/>
        <c:axId val="98789248"/>
      </c:barChart>
      <c:catAx>
        <c:axId val="9869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78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789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869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61</c:v>
                </c:pt>
                <c:pt idx="1">
                  <c:v>65.5</c:v>
                </c:pt>
                <c:pt idx="2">
                  <c:v>57</c:v>
                </c:pt>
                <c:pt idx="3">
                  <c:v>58</c:v>
                </c:pt>
                <c:pt idx="4">
                  <c:v>48</c:v>
                </c:pt>
                <c:pt idx="5">
                  <c:v>58</c:v>
                </c:pt>
                <c:pt idx="6">
                  <c:v>88.5</c:v>
                </c:pt>
                <c:pt idx="7">
                  <c:v>69.5</c:v>
                </c:pt>
                <c:pt idx="8">
                  <c:v>59.5</c:v>
                </c:pt>
                <c:pt idx="9">
                  <c:v>50.5</c:v>
                </c:pt>
                <c:pt idx="10">
                  <c:v>38.5</c:v>
                </c:pt>
                <c:pt idx="11">
                  <c:v>74.5</c:v>
                </c:pt>
                <c:pt idx="12">
                  <c:v>67</c:v>
                </c:pt>
                <c:pt idx="13">
                  <c:v>48</c:v>
                </c:pt>
                <c:pt idx="14">
                  <c:v>56</c:v>
                </c:pt>
                <c:pt idx="15">
                  <c:v>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099776"/>
        <c:axId val="99107200"/>
      </c:barChart>
      <c:catAx>
        <c:axId val="9909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10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107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909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3506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S13" sqref="S13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1131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v>44080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8</v>
      </c>
      <c r="C10" s="46">
        <v>62</v>
      </c>
      <c r="D10" s="46">
        <v>29</v>
      </c>
      <c r="E10" s="46">
        <v>3</v>
      </c>
      <c r="F10" s="6">
        <f t="shared" ref="F10:F22" si="0">B10*0.5+C10*1+D10*2+E10*2.5</f>
        <v>131.5</v>
      </c>
      <c r="G10" s="2"/>
      <c r="H10" s="19" t="s">
        <v>4</v>
      </c>
      <c r="I10" s="46">
        <v>5</v>
      </c>
      <c r="J10" s="46">
        <v>48</v>
      </c>
      <c r="K10" s="46">
        <v>30</v>
      </c>
      <c r="L10" s="46">
        <v>5</v>
      </c>
      <c r="M10" s="6">
        <f t="shared" ref="M10:M22" si="1">I10*0.5+J10*1+K10*2+L10*2.5</f>
        <v>123</v>
      </c>
      <c r="N10" s="9">
        <f>F20+F21+F22+M10</f>
        <v>486.5</v>
      </c>
      <c r="O10" s="19" t="s">
        <v>43</v>
      </c>
      <c r="P10" s="46">
        <v>8</v>
      </c>
      <c r="Q10" s="46">
        <v>48</v>
      </c>
      <c r="R10" s="46">
        <v>26</v>
      </c>
      <c r="S10" s="46">
        <v>2</v>
      </c>
      <c r="T10" s="6">
        <f t="shared" ref="T10:T21" si="2">P10*0.5+Q10*1+R10*2+S10*2.5</f>
        <v>109</v>
      </c>
      <c r="U10" s="10"/>
      <c r="AB10" s="1"/>
    </row>
    <row r="11" spans="1:28" ht="24" customHeight="1" x14ac:dyDescent="0.2">
      <c r="A11" s="18" t="s">
        <v>14</v>
      </c>
      <c r="B11" s="46">
        <v>6</v>
      </c>
      <c r="C11" s="46">
        <v>83</v>
      </c>
      <c r="D11" s="46">
        <v>35</v>
      </c>
      <c r="E11" s="46">
        <v>5</v>
      </c>
      <c r="F11" s="6">
        <f t="shared" si="0"/>
        <v>168.5</v>
      </c>
      <c r="G11" s="2"/>
      <c r="H11" s="19" t="s">
        <v>5</v>
      </c>
      <c r="I11" s="46">
        <v>0</v>
      </c>
      <c r="J11" s="46">
        <v>59</v>
      </c>
      <c r="K11" s="46">
        <v>27</v>
      </c>
      <c r="L11" s="46">
        <v>2</v>
      </c>
      <c r="M11" s="6">
        <f t="shared" si="1"/>
        <v>118</v>
      </c>
      <c r="N11" s="9">
        <f>F21+F22+M10+M11</f>
        <v>479.5</v>
      </c>
      <c r="O11" s="19" t="s">
        <v>44</v>
      </c>
      <c r="P11" s="46">
        <v>0</v>
      </c>
      <c r="Q11" s="46">
        <v>47</v>
      </c>
      <c r="R11" s="46">
        <v>23</v>
      </c>
      <c r="S11" s="46">
        <v>1</v>
      </c>
      <c r="T11" s="6">
        <f t="shared" si="2"/>
        <v>95.5</v>
      </c>
      <c r="U11" s="2"/>
      <c r="AB11" s="1"/>
    </row>
    <row r="12" spans="1:28" ht="24" customHeight="1" x14ac:dyDescent="0.2">
      <c r="A12" s="18" t="s">
        <v>17</v>
      </c>
      <c r="B12" s="46">
        <v>4</v>
      </c>
      <c r="C12" s="46">
        <v>90</v>
      </c>
      <c r="D12" s="46">
        <v>33</v>
      </c>
      <c r="E12" s="46">
        <v>4</v>
      </c>
      <c r="F12" s="6">
        <f t="shared" si="0"/>
        <v>168</v>
      </c>
      <c r="G12" s="2"/>
      <c r="H12" s="19" t="s">
        <v>6</v>
      </c>
      <c r="I12" s="46">
        <v>5</v>
      </c>
      <c r="J12" s="46">
        <v>60</v>
      </c>
      <c r="K12" s="46">
        <v>24</v>
      </c>
      <c r="L12" s="46">
        <v>3</v>
      </c>
      <c r="M12" s="6">
        <f t="shared" si="1"/>
        <v>118</v>
      </c>
      <c r="N12" s="2">
        <f>F22+M10+M11+M12</f>
        <v>471</v>
      </c>
      <c r="O12" s="19" t="s">
        <v>32</v>
      </c>
      <c r="P12" s="46">
        <v>0</v>
      </c>
      <c r="Q12" s="46">
        <v>35</v>
      </c>
      <c r="R12" s="46">
        <v>26</v>
      </c>
      <c r="S12" s="46">
        <v>1</v>
      </c>
      <c r="T12" s="6">
        <f t="shared" si="2"/>
        <v>89.5</v>
      </c>
      <c r="U12" s="2"/>
      <c r="AB12" s="1"/>
    </row>
    <row r="13" spans="1:28" ht="24" customHeight="1" x14ac:dyDescent="0.2">
      <c r="A13" s="18" t="s">
        <v>19</v>
      </c>
      <c r="B13" s="46">
        <v>10</v>
      </c>
      <c r="C13" s="46">
        <v>88</v>
      </c>
      <c r="D13" s="46">
        <v>27</v>
      </c>
      <c r="E13" s="46">
        <v>6</v>
      </c>
      <c r="F13" s="6">
        <f t="shared" si="0"/>
        <v>162</v>
      </c>
      <c r="G13" s="2">
        <f t="shared" ref="G13:G19" si="3">F10+F11+F12+F13</f>
        <v>630</v>
      </c>
      <c r="H13" s="19" t="s">
        <v>7</v>
      </c>
      <c r="I13" s="46">
        <v>2</v>
      </c>
      <c r="J13" s="46">
        <v>47</v>
      </c>
      <c r="K13" s="46">
        <v>22</v>
      </c>
      <c r="L13" s="46">
        <v>1</v>
      </c>
      <c r="M13" s="6">
        <f t="shared" si="1"/>
        <v>94.5</v>
      </c>
      <c r="N13" s="2">
        <f t="shared" ref="N13:N18" si="4">M10+M11+M12+M13</f>
        <v>453.5</v>
      </c>
      <c r="O13" s="19" t="s">
        <v>33</v>
      </c>
      <c r="P13" s="46">
        <v>1</v>
      </c>
      <c r="Q13" s="46">
        <v>32</v>
      </c>
      <c r="R13" s="46">
        <v>29</v>
      </c>
      <c r="S13" s="46">
        <v>1</v>
      </c>
      <c r="T13" s="6">
        <f t="shared" si="2"/>
        <v>93</v>
      </c>
      <c r="U13" s="2">
        <f t="shared" ref="U13:U21" si="5">T10+T11+T12+T13</f>
        <v>387</v>
      </c>
      <c r="AB13" s="81">
        <v>212.5</v>
      </c>
    </row>
    <row r="14" spans="1:28" ht="24" customHeight="1" x14ac:dyDescent="0.2">
      <c r="A14" s="18" t="s">
        <v>21</v>
      </c>
      <c r="B14" s="46">
        <v>4</v>
      </c>
      <c r="C14" s="46">
        <v>73</v>
      </c>
      <c r="D14" s="46">
        <v>28</v>
      </c>
      <c r="E14" s="46">
        <v>4</v>
      </c>
      <c r="F14" s="6">
        <f t="shared" si="0"/>
        <v>141</v>
      </c>
      <c r="G14" s="2">
        <f t="shared" si="3"/>
        <v>639.5</v>
      </c>
      <c r="H14" s="19" t="s">
        <v>9</v>
      </c>
      <c r="I14" s="46">
        <v>3</v>
      </c>
      <c r="J14" s="46">
        <v>51</v>
      </c>
      <c r="K14" s="46">
        <v>20</v>
      </c>
      <c r="L14" s="46">
        <v>2</v>
      </c>
      <c r="M14" s="6">
        <f t="shared" si="1"/>
        <v>97.5</v>
      </c>
      <c r="N14" s="2">
        <f t="shared" si="4"/>
        <v>428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278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59</v>
      </c>
      <c r="D15" s="46">
        <v>28</v>
      </c>
      <c r="E15" s="46">
        <v>0</v>
      </c>
      <c r="F15" s="6">
        <f t="shared" si="0"/>
        <v>116</v>
      </c>
      <c r="G15" s="2">
        <f t="shared" si="3"/>
        <v>587</v>
      </c>
      <c r="H15" s="19" t="s">
        <v>12</v>
      </c>
      <c r="I15" s="46">
        <v>2</v>
      </c>
      <c r="J15" s="46">
        <v>52</v>
      </c>
      <c r="K15" s="46">
        <v>18</v>
      </c>
      <c r="L15" s="46">
        <v>2</v>
      </c>
      <c r="M15" s="6">
        <f t="shared" si="1"/>
        <v>94</v>
      </c>
      <c r="N15" s="2">
        <f t="shared" si="4"/>
        <v>404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182.5</v>
      </c>
      <c r="AB15" s="81">
        <v>233.5</v>
      </c>
    </row>
    <row r="16" spans="1:28" ht="24" customHeight="1" x14ac:dyDescent="0.2">
      <c r="A16" s="18" t="s">
        <v>39</v>
      </c>
      <c r="B16" s="46">
        <v>4</v>
      </c>
      <c r="C16" s="46">
        <v>68</v>
      </c>
      <c r="D16" s="46">
        <v>24</v>
      </c>
      <c r="E16" s="46">
        <v>3</v>
      </c>
      <c r="F16" s="6">
        <f t="shared" si="0"/>
        <v>125.5</v>
      </c>
      <c r="G16" s="2">
        <f t="shared" si="3"/>
        <v>544.5</v>
      </c>
      <c r="H16" s="19" t="s">
        <v>15</v>
      </c>
      <c r="I16" s="46">
        <v>4</v>
      </c>
      <c r="J16" s="46">
        <v>49</v>
      </c>
      <c r="K16" s="46">
        <v>22</v>
      </c>
      <c r="L16" s="46">
        <v>1</v>
      </c>
      <c r="M16" s="6">
        <f t="shared" si="1"/>
        <v>97.5</v>
      </c>
      <c r="N16" s="2">
        <f t="shared" si="4"/>
        <v>383.5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93</v>
      </c>
      <c r="AB16" s="81">
        <v>234</v>
      </c>
    </row>
    <row r="17" spans="1:28" ht="24" customHeight="1" x14ac:dyDescent="0.2">
      <c r="A17" s="18" t="s">
        <v>40</v>
      </c>
      <c r="B17" s="46">
        <v>4</v>
      </c>
      <c r="C17" s="46">
        <v>67</v>
      </c>
      <c r="D17" s="46">
        <v>29</v>
      </c>
      <c r="E17" s="46">
        <v>5</v>
      </c>
      <c r="F17" s="6">
        <f t="shared" si="0"/>
        <v>139.5</v>
      </c>
      <c r="G17" s="2">
        <f t="shared" si="3"/>
        <v>522</v>
      </c>
      <c r="H17" s="19" t="s">
        <v>18</v>
      </c>
      <c r="I17" s="46">
        <v>7</v>
      </c>
      <c r="J17" s="46">
        <v>52</v>
      </c>
      <c r="K17" s="46">
        <v>24</v>
      </c>
      <c r="L17" s="46">
        <v>3</v>
      </c>
      <c r="M17" s="6">
        <f t="shared" si="1"/>
        <v>111</v>
      </c>
      <c r="N17" s="2">
        <f t="shared" si="4"/>
        <v>400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72</v>
      </c>
      <c r="D18" s="46">
        <v>30</v>
      </c>
      <c r="E18" s="46">
        <v>6</v>
      </c>
      <c r="F18" s="6">
        <f t="shared" si="0"/>
        <v>149.5</v>
      </c>
      <c r="G18" s="2">
        <f t="shared" si="3"/>
        <v>530.5</v>
      </c>
      <c r="H18" s="19" t="s">
        <v>20</v>
      </c>
      <c r="I18" s="46">
        <v>7</v>
      </c>
      <c r="J18" s="46">
        <v>61</v>
      </c>
      <c r="K18" s="46">
        <v>26</v>
      </c>
      <c r="L18" s="46">
        <v>2</v>
      </c>
      <c r="M18" s="6">
        <f t="shared" si="1"/>
        <v>121.5</v>
      </c>
      <c r="N18" s="2">
        <f t="shared" si="4"/>
        <v>424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55</v>
      </c>
      <c r="D19" s="47">
        <v>20</v>
      </c>
      <c r="E19" s="47">
        <v>1</v>
      </c>
      <c r="F19" s="7">
        <f t="shared" si="0"/>
        <v>99.5</v>
      </c>
      <c r="G19" s="3">
        <f t="shared" si="3"/>
        <v>514</v>
      </c>
      <c r="H19" s="20" t="s">
        <v>22</v>
      </c>
      <c r="I19" s="45">
        <v>4</v>
      </c>
      <c r="J19" s="45">
        <v>62</v>
      </c>
      <c r="K19" s="45">
        <v>30</v>
      </c>
      <c r="L19" s="45">
        <v>1</v>
      </c>
      <c r="M19" s="6">
        <f t="shared" si="1"/>
        <v>126.5</v>
      </c>
      <c r="N19" s="2">
        <f>M16+M17+M18+M19</f>
        <v>456.5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72</v>
      </c>
      <c r="D20" s="45">
        <v>25</v>
      </c>
      <c r="E20" s="45">
        <v>1</v>
      </c>
      <c r="F20" s="8">
        <f t="shared" si="0"/>
        <v>125</v>
      </c>
      <c r="G20" s="35"/>
      <c r="H20" s="19" t="s">
        <v>24</v>
      </c>
      <c r="I20" s="46">
        <v>2</v>
      </c>
      <c r="J20" s="46">
        <v>66</v>
      </c>
      <c r="K20" s="46">
        <v>24</v>
      </c>
      <c r="L20" s="46">
        <v>1</v>
      </c>
      <c r="M20" s="8">
        <f t="shared" si="1"/>
        <v>117.5</v>
      </c>
      <c r="N20" s="2">
        <f>M17+M18+M19+M20</f>
        <v>476.5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5</v>
      </c>
      <c r="C21" s="46">
        <v>68</v>
      </c>
      <c r="D21" s="46">
        <v>23</v>
      </c>
      <c r="E21" s="46">
        <v>4</v>
      </c>
      <c r="F21" s="6">
        <f t="shared" si="0"/>
        <v>126.5</v>
      </c>
      <c r="G21" s="36"/>
      <c r="H21" s="20" t="s">
        <v>25</v>
      </c>
      <c r="I21" s="46">
        <v>4</v>
      </c>
      <c r="J21" s="46">
        <v>56</v>
      </c>
      <c r="K21" s="46">
        <v>20</v>
      </c>
      <c r="L21" s="46">
        <v>7</v>
      </c>
      <c r="M21" s="6">
        <f t="shared" si="1"/>
        <v>115.5</v>
      </c>
      <c r="N21" s="2">
        <f>M18+M19+M20+M21</f>
        <v>481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56</v>
      </c>
      <c r="D22" s="46">
        <v>26</v>
      </c>
      <c r="E22" s="46">
        <v>1</v>
      </c>
      <c r="F22" s="6">
        <f t="shared" si="0"/>
        <v>112</v>
      </c>
      <c r="G22" s="2"/>
      <c r="H22" s="21" t="s">
        <v>26</v>
      </c>
      <c r="I22" s="47">
        <v>2</v>
      </c>
      <c r="J22" s="47">
        <v>47</v>
      </c>
      <c r="K22" s="47">
        <v>31</v>
      </c>
      <c r="L22" s="47">
        <v>3</v>
      </c>
      <c r="M22" s="6">
        <f t="shared" si="1"/>
        <v>117.5</v>
      </c>
      <c r="N22" s="3">
        <f>M19+M20+M21+M22</f>
        <v>477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639.5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486.5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387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72</v>
      </c>
      <c r="N24" s="88"/>
      <c r="O24" s="182"/>
      <c r="P24" s="183"/>
      <c r="Q24" s="82" t="s">
        <v>71</v>
      </c>
      <c r="R24" s="86"/>
      <c r="S24" s="86"/>
      <c r="T24" s="87" t="s">
        <v>151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I27" sqref="I2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38 X CARRERA 40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1131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152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44080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27</v>
      </c>
      <c r="D10" s="61">
        <v>6</v>
      </c>
      <c r="E10" s="61">
        <v>1</v>
      </c>
      <c r="F10" s="62">
        <f t="shared" ref="F10:F22" si="0">B10*0.5+C10*1+D10*2+E10*2.5</f>
        <v>42.5</v>
      </c>
      <c r="G10" s="63"/>
      <c r="H10" s="64" t="s">
        <v>4</v>
      </c>
      <c r="I10" s="46">
        <v>1</v>
      </c>
      <c r="J10" s="46">
        <v>64</v>
      </c>
      <c r="K10" s="46">
        <v>5</v>
      </c>
      <c r="L10" s="46">
        <v>1</v>
      </c>
      <c r="M10" s="62">
        <f t="shared" ref="M10:M22" si="1">I10*0.5+J10*1+K10*2+L10*2.5</f>
        <v>77</v>
      </c>
      <c r="N10" s="65">
        <f>F20+F21+F22+M10</f>
        <v>289.5</v>
      </c>
      <c r="O10" s="64" t="s">
        <v>43</v>
      </c>
      <c r="P10" s="46">
        <v>6</v>
      </c>
      <c r="Q10" s="46">
        <v>84</v>
      </c>
      <c r="R10" s="46">
        <v>4</v>
      </c>
      <c r="S10" s="46">
        <v>2</v>
      </c>
      <c r="T10" s="62">
        <f t="shared" ref="T10:T21" si="2">P10*0.5+Q10*1+R10*2+S10*2.5</f>
        <v>100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32</v>
      </c>
      <c r="D11" s="61">
        <v>8</v>
      </c>
      <c r="E11" s="61">
        <v>0</v>
      </c>
      <c r="F11" s="62">
        <f t="shared" si="0"/>
        <v>49</v>
      </c>
      <c r="G11" s="63"/>
      <c r="H11" s="64" t="s">
        <v>5</v>
      </c>
      <c r="I11" s="46">
        <v>3</v>
      </c>
      <c r="J11" s="46">
        <v>58</v>
      </c>
      <c r="K11" s="46">
        <v>6</v>
      </c>
      <c r="L11" s="46">
        <v>3</v>
      </c>
      <c r="M11" s="62">
        <f t="shared" si="1"/>
        <v>79</v>
      </c>
      <c r="N11" s="65">
        <f>F21+F22+M10+M11</f>
        <v>308</v>
      </c>
      <c r="O11" s="64" t="s">
        <v>44</v>
      </c>
      <c r="P11" s="46">
        <v>3</v>
      </c>
      <c r="Q11" s="46">
        <v>79</v>
      </c>
      <c r="R11" s="46">
        <v>7</v>
      </c>
      <c r="S11" s="46">
        <v>2</v>
      </c>
      <c r="T11" s="62">
        <f t="shared" si="2"/>
        <v>99.5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</v>
      </c>
      <c r="C12" s="61">
        <v>23</v>
      </c>
      <c r="D12" s="61">
        <v>6</v>
      </c>
      <c r="E12" s="61">
        <v>1</v>
      </c>
      <c r="F12" s="62">
        <f t="shared" si="0"/>
        <v>39</v>
      </c>
      <c r="G12" s="63"/>
      <c r="H12" s="64" t="s">
        <v>6</v>
      </c>
      <c r="I12" s="46">
        <v>10</v>
      </c>
      <c r="J12" s="46">
        <v>53</v>
      </c>
      <c r="K12" s="46">
        <v>3</v>
      </c>
      <c r="L12" s="46">
        <v>2</v>
      </c>
      <c r="M12" s="62">
        <f t="shared" si="1"/>
        <v>69</v>
      </c>
      <c r="N12" s="63">
        <f>F22+M10+M11+M12</f>
        <v>305.5</v>
      </c>
      <c r="O12" s="64" t="s">
        <v>32</v>
      </c>
      <c r="P12" s="46">
        <v>3</v>
      </c>
      <c r="Q12" s="46">
        <v>64</v>
      </c>
      <c r="R12" s="46">
        <v>4</v>
      </c>
      <c r="S12" s="46">
        <v>1</v>
      </c>
      <c r="T12" s="62">
        <f t="shared" si="2"/>
        <v>76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>
        <v>34</v>
      </c>
      <c r="D13" s="61">
        <v>6</v>
      </c>
      <c r="E13" s="61">
        <v>0</v>
      </c>
      <c r="F13" s="62">
        <f t="shared" si="0"/>
        <v>46</v>
      </c>
      <c r="G13" s="63">
        <f t="shared" ref="G13:G19" si="3">F10+F11+F12+F13</f>
        <v>176.5</v>
      </c>
      <c r="H13" s="64" t="s">
        <v>7</v>
      </c>
      <c r="I13" s="46">
        <v>3</v>
      </c>
      <c r="J13" s="46">
        <v>71</v>
      </c>
      <c r="K13" s="46">
        <v>7</v>
      </c>
      <c r="L13" s="46">
        <v>3</v>
      </c>
      <c r="M13" s="62">
        <f t="shared" si="1"/>
        <v>94</v>
      </c>
      <c r="N13" s="63">
        <f t="shared" ref="N13:N18" si="4">M10+M11+M12+M13</f>
        <v>319</v>
      </c>
      <c r="O13" s="64" t="s">
        <v>33</v>
      </c>
      <c r="P13" s="46">
        <v>2</v>
      </c>
      <c r="Q13" s="46">
        <v>60</v>
      </c>
      <c r="R13" s="46">
        <v>6</v>
      </c>
      <c r="S13" s="46">
        <v>4</v>
      </c>
      <c r="T13" s="62">
        <f t="shared" si="2"/>
        <v>83</v>
      </c>
      <c r="U13" s="63">
        <f t="shared" ref="U13:U21" si="5">T10+T11+T12+T13</f>
        <v>358.5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60</v>
      </c>
      <c r="D14" s="61">
        <v>7</v>
      </c>
      <c r="E14" s="61">
        <v>2</v>
      </c>
      <c r="F14" s="62">
        <f t="shared" si="0"/>
        <v>82.5</v>
      </c>
      <c r="G14" s="63">
        <f t="shared" si="3"/>
        <v>216.5</v>
      </c>
      <c r="H14" s="64" t="s">
        <v>9</v>
      </c>
      <c r="I14" s="46">
        <v>2</v>
      </c>
      <c r="J14" s="46">
        <v>61</v>
      </c>
      <c r="K14" s="46">
        <v>6</v>
      </c>
      <c r="L14" s="46">
        <v>5</v>
      </c>
      <c r="M14" s="62">
        <f t="shared" si="1"/>
        <v>86.5</v>
      </c>
      <c r="N14" s="63">
        <f t="shared" si="4"/>
        <v>328.5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258.5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3</v>
      </c>
      <c r="C15" s="61">
        <v>45</v>
      </c>
      <c r="D15" s="61">
        <v>5</v>
      </c>
      <c r="E15" s="61">
        <v>0</v>
      </c>
      <c r="F15" s="62">
        <f t="shared" si="0"/>
        <v>56.5</v>
      </c>
      <c r="G15" s="63">
        <f t="shared" si="3"/>
        <v>224</v>
      </c>
      <c r="H15" s="64" t="s">
        <v>12</v>
      </c>
      <c r="I15" s="46">
        <v>5</v>
      </c>
      <c r="J15" s="46">
        <v>58</v>
      </c>
      <c r="K15" s="46">
        <v>5</v>
      </c>
      <c r="L15" s="46">
        <v>5</v>
      </c>
      <c r="M15" s="62">
        <f t="shared" si="1"/>
        <v>83</v>
      </c>
      <c r="N15" s="63">
        <f t="shared" si="4"/>
        <v>332.5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159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37</v>
      </c>
      <c r="D16" s="61">
        <v>4</v>
      </c>
      <c r="E16" s="61">
        <v>1</v>
      </c>
      <c r="F16" s="62">
        <f t="shared" si="0"/>
        <v>48.5</v>
      </c>
      <c r="G16" s="63">
        <f t="shared" si="3"/>
        <v>233.5</v>
      </c>
      <c r="H16" s="64" t="s">
        <v>15</v>
      </c>
      <c r="I16" s="46">
        <v>4</v>
      </c>
      <c r="J16" s="46">
        <v>53</v>
      </c>
      <c r="K16" s="46">
        <v>4</v>
      </c>
      <c r="L16" s="46">
        <v>4</v>
      </c>
      <c r="M16" s="62">
        <f t="shared" si="1"/>
        <v>73</v>
      </c>
      <c r="N16" s="63">
        <f t="shared" si="4"/>
        <v>336.5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83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48</v>
      </c>
      <c r="D17" s="61">
        <v>5</v>
      </c>
      <c r="E17" s="61">
        <v>2</v>
      </c>
      <c r="F17" s="62">
        <f t="shared" si="0"/>
        <v>63.5</v>
      </c>
      <c r="G17" s="63">
        <f t="shared" si="3"/>
        <v>251</v>
      </c>
      <c r="H17" s="64" t="s">
        <v>18</v>
      </c>
      <c r="I17" s="46">
        <v>3</v>
      </c>
      <c r="J17" s="46">
        <v>39</v>
      </c>
      <c r="K17" s="46">
        <v>6</v>
      </c>
      <c r="L17" s="46">
        <v>2</v>
      </c>
      <c r="M17" s="62">
        <f t="shared" si="1"/>
        <v>57.5</v>
      </c>
      <c r="N17" s="63">
        <f t="shared" si="4"/>
        <v>300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3</v>
      </c>
      <c r="C18" s="61">
        <v>60</v>
      </c>
      <c r="D18" s="61">
        <v>3</v>
      </c>
      <c r="E18" s="61">
        <v>1</v>
      </c>
      <c r="F18" s="62">
        <f t="shared" si="0"/>
        <v>70</v>
      </c>
      <c r="G18" s="63">
        <f t="shared" si="3"/>
        <v>238.5</v>
      </c>
      <c r="H18" s="64" t="s">
        <v>20</v>
      </c>
      <c r="I18" s="46">
        <v>1</v>
      </c>
      <c r="J18" s="46">
        <v>39</v>
      </c>
      <c r="K18" s="46">
        <v>4</v>
      </c>
      <c r="L18" s="46">
        <v>3</v>
      </c>
      <c r="M18" s="62">
        <f t="shared" si="1"/>
        <v>55</v>
      </c>
      <c r="N18" s="63">
        <f t="shared" si="4"/>
        <v>268.5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3</v>
      </c>
      <c r="C19" s="69">
        <v>50</v>
      </c>
      <c r="D19" s="69">
        <v>5</v>
      </c>
      <c r="E19" s="69">
        <v>2</v>
      </c>
      <c r="F19" s="70">
        <f t="shared" si="0"/>
        <v>66.5</v>
      </c>
      <c r="G19" s="71">
        <f t="shared" si="3"/>
        <v>248.5</v>
      </c>
      <c r="H19" s="72" t="s">
        <v>22</v>
      </c>
      <c r="I19" s="45">
        <v>5</v>
      </c>
      <c r="J19" s="45">
        <v>41</v>
      </c>
      <c r="K19" s="45">
        <v>3</v>
      </c>
      <c r="L19" s="45">
        <v>1</v>
      </c>
      <c r="M19" s="62">
        <f t="shared" si="1"/>
        <v>52</v>
      </c>
      <c r="N19" s="63">
        <f>M16+M17+M18+M19</f>
        <v>237.5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45</v>
      </c>
      <c r="D20" s="67">
        <v>6</v>
      </c>
      <c r="E20" s="67">
        <v>1</v>
      </c>
      <c r="F20" s="73">
        <f t="shared" si="0"/>
        <v>60.5</v>
      </c>
      <c r="G20" s="74"/>
      <c r="H20" s="64" t="s">
        <v>24</v>
      </c>
      <c r="I20" s="46">
        <v>0</v>
      </c>
      <c r="J20" s="46">
        <v>51</v>
      </c>
      <c r="K20" s="46">
        <v>5</v>
      </c>
      <c r="L20" s="46">
        <v>1</v>
      </c>
      <c r="M20" s="73">
        <f t="shared" si="1"/>
        <v>63.5</v>
      </c>
      <c r="N20" s="63">
        <f>M17+M18+M19+M20</f>
        <v>228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49</v>
      </c>
      <c r="D21" s="61">
        <v>7</v>
      </c>
      <c r="E21" s="61">
        <v>3</v>
      </c>
      <c r="F21" s="62">
        <f t="shared" si="0"/>
        <v>71.5</v>
      </c>
      <c r="G21" s="75"/>
      <c r="H21" s="72" t="s">
        <v>25</v>
      </c>
      <c r="I21" s="46">
        <v>0</v>
      </c>
      <c r="J21" s="46">
        <v>54</v>
      </c>
      <c r="K21" s="46">
        <v>3</v>
      </c>
      <c r="L21" s="46">
        <v>2</v>
      </c>
      <c r="M21" s="62">
        <f t="shared" si="1"/>
        <v>65</v>
      </c>
      <c r="N21" s="63">
        <f>M18+M19+M20+M21</f>
        <v>235.5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57</v>
      </c>
      <c r="D22" s="61">
        <v>5</v>
      </c>
      <c r="E22" s="61">
        <v>5</v>
      </c>
      <c r="F22" s="62">
        <f t="shared" si="0"/>
        <v>80.5</v>
      </c>
      <c r="G22" s="63"/>
      <c r="H22" s="68" t="s">
        <v>26</v>
      </c>
      <c r="I22" s="47">
        <v>2</v>
      </c>
      <c r="J22" s="47">
        <v>58</v>
      </c>
      <c r="K22" s="47">
        <v>5</v>
      </c>
      <c r="L22" s="47">
        <v>2</v>
      </c>
      <c r="M22" s="62">
        <f t="shared" si="1"/>
        <v>74</v>
      </c>
      <c r="N22" s="71">
        <f>M19+M20+M21+M22</f>
        <v>254.5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251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336.5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358.5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82</v>
      </c>
      <c r="G24" s="88"/>
      <c r="H24" s="198"/>
      <c r="I24" s="199"/>
      <c r="J24" s="83" t="s">
        <v>71</v>
      </c>
      <c r="K24" s="86"/>
      <c r="L24" s="86"/>
      <c r="M24" s="87" t="s">
        <v>66</v>
      </c>
      <c r="N24" s="88"/>
      <c r="O24" s="198"/>
      <c r="P24" s="199"/>
      <c r="Q24" s="83" t="s">
        <v>71</v>
      </c>
      <c r="R24" s="86"/>
      <c r="S24" s="86"/>
      <c r="T24" s="87" t="s">
        <v>153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38 X CARRERA 40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1131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154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f>'G-2'!S6:U6</f>
        <v>44080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</v>
      </c>
      <c r="C10" s="46">
        <v>27</v>
      </c>
      <c r="D10" s="46">
        <v>5</v>
      </c>
      <c r="E10" s="46">
        <v>1</v>
      </c>
      <c r="F10" s="62">
        <f>B10*0.5+C10*1+D10*2+E10*2.5</f>
        <v>40</v>
      </c>
      <c r="G10" s="2"/>
      <c r="H10" s="19" t="s">
        <v>4</v>
      </c>
      <c r="I10" s="46">
        <v>1</v>
      </c>
      <c r="J10" s="46">
        <v>41</v>
      </c>
      <c r="K10" s="46">
        <v>7</v>
      </c>
      <c r="L10" s="46">
        <v>1</v>
      </c>
      <c r="M10" s="6">
        <f>I10*0.5+J10*1+K10*2+L10*2.5</f>
        <v>58</v>
      </c>
      <c r="N10" s="9">
        <f>F20+F21+F22+M10</f>
        <v>241.5</v>
      </c>
      <c r="O10" s="19" t="s">
        <v>43</v>
      </c>
      <c r="P10" s="46">
        <v>2</v>
      </c>
      <c r="Q10" s="46">
        <v>50</v>
      </c>
      <c r="R10" s="46">
        <v>4</v>
      </c>
      <c r="S10" s="46">
        <v>1</v>
      </c>
      <c r="T10" s="6">
        <f>P10*0.5+Q10*1+R10*2+S10*2.5</f>
        <v>61.5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33</v>
      </c>
      <c r="D11" s="46">
        <v>6</v>
      </c>
      <c r="E11" s="46">
        <v>2</v>
      </c>
      <c r="F11" s="6">
        <f t="shared" ref="F11:F22" si="0">B11*0.5+C11*1+D11*2+E11*2.5</f>
        <v>51.5</v>
      </c>
      <c r="G11" s="2"/>
      <c r="H11" s="19" t="s">
        <v>5</v>
      </c>
      <c r="I11" s="46">
        <v>2</v>
      </c>
      <c r="J11" s="46">
        <v>36</v>
      </c>
      <c r="K11" s="46">
        <v>3</v>
      </c>
      <c r="L11" s="46">
        <v>2</v>
      </c>
      <c r="M11" s="6">
        <f t="shared" ref="M11:M22" si="1">I11*0.5+J11*1+K11*2+L11*2.5</f>
        <v>48</v>
      </c>
      <c r="N11" s="9">
        <f>F21+F22+M10+M11</f>
        <v>228.5</v>
      </c>
      <c r="O11" s="19" t="s">
        <v>44</v>
      </c>
      <c r="P11" s="46">
        <v>4</v>
      </c>
      <c r="Q11" s="46">
        <v>54</v>
      </c>
      <c r="R11" s="46">
        <v>6</v>
      </c>
      <c r="S11" s="46">
        <v>1</v>
      </c>
      <c r="T11" s="6">
        <f t="shared" ref="T11:T21" si="2">P11*0.5+Q11*1+R11*2+S11*2.5</f>
        <v>70.5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</v>
      </c>
      <c r="C12" s="46">
        <v>24</v>
      </c>
      <c r="D12" s="46">
        <v>9</v>
      </c>
      <c r="E12" s="46">
        <v>0</v>
      </c>
      <c r="F12" s="6">
        <f t="shared" si="0"/>
        <v>43.5</v>
      </c>
      <c r="G12" s="2"/>
      <c r="H12" s="19" t="s">
        <v>6</v>
      </c>
      <c r="I12" s="46">
        <v>3</v>
      </c>
      <c r="J12" s="46">
        <v>37</v>
      </c>
      <c r="K12" s="46">
        <v>6</v>
      </c>
      <c r="L12" s="46">
        <v>3</v>
      </c>
      <c r="M12" s="6">
        <f t="shared" si="1"/>
        <v>58</v>
      </c>
      <c r="N12" s="2">
        <f>F22+M10+M11+M12</f>
        <v>221</v>
      </c>
      <c r="O12" s="19" t="s">
        <v>32</v>
      </c>
      <c r="P12" s="46">
        <v>2</v>
      </c>
      <c r="Q12" s="46">
        <v>47</v>
      </c>
      <c r="R12" s="46">
        <v>9</v>
      </c>
      <c r="S12" s="46">
        <v>3</v>
      </c>
      <c r="T12" s="6">
        <f t="shared" si="2"/>
        <v>73.5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</v>
      </c>
      <c r="C13" s="46">
        <v>34</v>
      </c>
      <c r="D13" s="46">
        <v>7</v>
      </c>
      <c r="E13" s="46">
        <v>0</v>
      </c>
      <c r="F13" s="6">
        <f t="shared" si="0"/>
        <v>50.5</v>
      </c>
      <c r="G13" s="2">
        <f>F10+F11+F12+F13</f>
        <v>185.5</v>
      </c>
      <c r="H13" s="19" t="s">
        <v>7</v>
      </c>
      <c r="I13" s="46">
        <v>4</v>
      </c>
      <c r="J13" s="46">
        <v>70</v>
      </c>
      <c r="K13" s="46">
        <v>7</v>
      </c>
      <c r="L13" s="46">
        <v>1</v>
      </c>
      <c r="M13" s="6">
        <f t="shared" si="1"/>
        <v>88.5</v>
      </c>
      <c r="N13" s="2">
        <f t="shared" ref="N13:N18" si="3">M10+M11+M12+M13</f>
        <v>252.5</v>
      </c>
      <c r="O13" s="19" t="s">
        <v>33</v>
      </c>
      <c r="P13" s="46">
        <v>2</v>
      </c>
      <c r="Q13" s="46">
        <v>43</v>
      </c>
      <c r="R13" s="46">
        <v>8</v>
      </c>
      <c r="S13" s="46">
        <v>1</v>
      </c>
      <c r="T13" s="6">
        <f t="shared" si="2"/>
        <v>62.5</v>
      </c>
      <c r="U13" s="2">
        <f t="shared" ref="U13:U21" si="4">T10+T11+T12+T13</f>
        <v>268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2</v>
      </c>
      <c r="C14" s="46">
        <v>27</v>
      </c>
      <c r="D14" s="46">
        <v>5</v>
      </c>
      <c r="E14" s="46">
        <v>1</v>
      </c>
      <c r="F14" s="6">
        <f t="shared" si="0"/>
        <v>40.5</v>
      </c>
      <c r="G14" s="2">
        <f t="shared" ref="G14:G19" si="5">F11+F12+F13+F14</f>
        <v>186</v>
      </c>
      <c r="H14" s="19" t="s">
        <v>9</v>
      </c>
      <c r="I14" s="46">
        <v>5</v>
      </c>
      <c r="J14" s="46">
        <v>55</v>
      </c>
      <c r="K14" s="46">
        <v>6</v>
      </c>
      <c r="L14" s="46">
        <v>0</v>
      </c>
      <c r="M14" s="6">
        <f t="shared" si="1"/>
        <v>69.5</v>
      </c>
      <c r="N14" s="2">
        <f t="shared" si="3"/>
        <v>264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206.5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1</v>
      </c>
      <c r="C15" s="46">
        <v>30</v>
      </c>
      <c r="D15" s="46">
        <v>6</v>
      </c>
      <c r="E15" s="46">
        <v>0</v>
      </c>
      <c r="F15" s="6">
        <f t="shared" si="0"/>
        <v>42.5</v>
      </c>
      <c r="G15" s="2">
        <f t="shared" si="5"/>
        <v>177</v>
      </c>
      <c r="H15" s="19" t="s">
        <v>12</v>
      </c>
      <c r="I15" s="46">
        <v>5</v>
      </c>
      <c r="J15" s="46">
        <v>42</v>
      </c>
      <c r="K15" s="46">
        <v>5</v>
      </c>
      <c r="L15" s="46">
        <v>2</v>
      </c>
      <c r="M15" s="6">
        <f t="shared" si="1"/>
        <v>59.5</v>
      </c>
      <c r="N15" s="2">
        <f t="shared" si="3"/>
        <v>275.5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136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5</v>
      </c>
      <c r="C16" s="46">
        <v>28</v>
      </c>
      <c r="D16" s="46">
        <v>3</v>
      </c>
      <c r="E16" s="46">
        <v>2</v>
      </c>
      <c r="F16" s="6">
        <f t="shared" si="0"/>
        <v>41.5</v>
      </c>
      <c r="G16" s="2">
        <f t="shared" si="5"/>
        <v>175</v>
      </c>
      <c r="H16" s="19" t="s">
        <v>15</v>
      </c>
      <c r="I16" s="46">
        <v>4</v>
      </c>
      <c r="J16" s="46">
        <v>38</v>
      </c>
      <c r="K16" s="46">
        <v>4</v>
      </c>
      <c r="L16" s="46">
        <v>1</v>
      </c>
      <c r="M16" s="6">
        <f t="shared" si="1"/>
        <v>50.5</v>
      </c>
      <c r="N16" s="2">
        <f t="shared" si="3"/>
        <v>268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62.5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5</v>
      </c>
      <c r="C17" s="46">
        <v>39</v>
      </c>
      <c r="D17" s="46">
        <v>8</v>
      </c>
      <c r="E17" s="46">
        <v>2</v>
      </c>
      <c r="F17" s="6">
        <f t="shared" si="0"/>
        <v>62.5</v>
      </c>
      <c r="G17" s="2">
        <f t="shared" si="5"/>
        <v>187</v>
      </c>
      <c r="H17" s="19" t="s">
        <v>18</v>
      </c>
      <c r="I17" s="46">
        <v>3</v>
      </c>
      <c r="J17" s="46">
        <v>31</v>
      </c>
      <c r="K17" s="46">
        <v>3</v>
      </c>
      <c r="L17" s="46">
        <v>0</v>
      </c>
      <c r="M17" s="6">
        <f t="shared" si="1"/>
        <v>38.5</v>
      </c>
      <c r="N17" s="2">
        <f t="shared" si="3"/>
        <v>218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37</v>
      </c>
      <c r="D18" s="46">
        <v>4</v>
      </c>
      <c r="E18" s="46">
        <v>3</v>
      </c>
      <c r="F18" s="6">
        <f t="shared" si="0"/>
        <v>54</v>
      </c>
      <c r="G18" s="2">
        <f t="shared" si="5"/>
        <v>200.5</v>
      </c>
      <c r="H18" s="19" t="s">
        <v>20</v>
      </c>
      <c r="I18" s="46">
        <v>5</v>
      </c>
      <c r="J18" s="46">
        <v>57</v>
      </c>
      <c r="K18" s="46">
        <v>5</v>
      </c>
      <c r="L18" s="46">
        <v>2</v>
      </c>
      <c r="M18" s="6">
        <f t="shared" si="1"/>
        <v>74.5</v>
      </c>
      <c r="N18" s="2">
        <f t="shared" si="3"/>
        <v>223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4</v>
      </c>
      <c r="C19" s="47">
        <v>40</v>
      </c>
      <c r="D19" s="47">
        <v>4</v>
      </c>
      <c r="E19" s="47">
        <v>1</v>
      </c>
      <c r="F19" s="7">
        <f t="shared" si="0"/>
        <v>52.5</v>
      </c>
      <c r="G19" s="3">
        <f t="shared" si="5"/>
        <v>210.5</v>
      </c>
      <c r="H19" s="20" t="s">
        <v>22</v>
      </c>
      <c r="I19" s="45">
        <v>6</v>
      </c>
      <c r="J19" s="45">
        <v>51</v>
      </c>
      <c r="K19" s="45">
        <v>4</v>
      </c>
      <c r="L19" s="45">
        <v>2</v>
      </c>
      <c r="M19" s="6">
        <f t="shared" si="1"/>
        <v>67</v>
      </c>
      <c r="N19" s="2">
        <f>M16+M17+M18+M19</f>
        <v>230.5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3</v>
      </c>
      <c r="C20" s="45">
        <v>47</v>
      </c>
      <c r="D20" s="45">
        <v>5</v>
      </c>
      <c r="E20" s="45">
        <v>1</v>
      </c>
      <c r="F20" s="8">
        <f t="shared" si="0"/>
        <v>61</v>
      </c>
      <c r="G20" s="35"/>
      <c r="H20" s="19" t="s">
        <v>24</v>
      </c>
      <c r="I20" s="46">
        <v>2</v>
      </c>
      <c r="J20" s="46">
        <v>33</v>
      </c>
      <c r="K20" s="46">
        <v>7</v>
      </c>
      <c r="L20" s="46">
        <v>0</v>
      </c>
      <c r="M20" s="8">
        <f t="shared" si="1"/>
        <v>48</v>
      </c>
      <c r="N20" s="2">
        <f>M17+M18+M19+M20</f>
        <v>228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</v>
      </c>
      <c r="C21" s="46">
        <v>52</v>
      </c>
      <c r="D21" s="46">
        <v>4</v>
      </c>
      <c r="E21" s="46">
        <v>2</v>
      </c>
      <c r="F21" s="6">
        <f t="shared" si="0"/>
        <v>65.5</v>
      </c>
      <c r="G21" s="36"/>
      <c r="H21" s="20" t="s">
        <v>25</v>
      </c>
      <c r="I21" s="46">
        <v>3</v>
      </c>
      <c r="J21" s="46">
        <v>42</v>
      </c>
      <c r="K21" s="46">
        <v>5</v>
      </c>
      <c r="L21" s="46">
        <v>1</v>
      </c>
      <c r="M21" s="6">
        <f t="shared" si="1"/>
        <v>56</v>
      </c>
      <c r="N21" s="2">
        <f>M18+M19+M20+M21</f>
        <v>245.5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5</v>
      </c>
      <c r="C22" s="46">
        <v>44</v>
      </c>
      <c r="D22" s="46">
        <v>4</v>
      </c>
      <c r="E22" s="46">
        <v>1</v>
      </c>
      <c r="F22" s="6">
        <f t="shared" si="0"/>
        <v>57</v>
      </c>
      <c r="G22" s="2"/>
      <c r="H22" s="21" t="s">
        <v>26</v>
      </c>
      <c r="I22" s="47">
        <v>5</v>
      </c>
      <c r="J22" s="47">
        <v>49</v>
      </c>
      <c r="K22" s="47">
        <v>7</v>
      </c>
      <c r="L22" s="47">
        <v>0</v>
      </c>
      <c r="M22" s="6">
        <f t="shared" si="1"/>
        <v>65.5</v>
      </c>
      <c r="N22" s="3">
        <f>M19+M20+M21+M22</f>
        <v>236.5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210.5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275.5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268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87</v>
      </c>
      <c r="G24" s="88"/>
      <c r="H24" s="182"/>
      <c r="I24" s="183"/>
      <c r="J24" s="82" t="s">
        <v>71</v>
      </c>
      <c r="K24" s="86"/>
      <c r="L24" s="86"/>
      <c r="M24" s="87" t="s">
        <v>78</v>
      </c>
      <c r="N24" s="88"/>
      <c r="O24" s="182"/>
      <c r="P24" s="183"/>
      <c r="Q24" s="82" t="s">
        <v>71</v>
      </c>
      <c r="R24" s="86"/>
      <c r="S24" s="86"/>
      <c r="T24" s="87" t="s">
        <v>153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38 X CARRERA 40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1131</v>
      </c>
      <c r="M6" s="171"/>
      <c r="N6" s="171"/>
      <c r="O6" s="12"/>
      <c r="P6" s="165" t="s">
        <v>58</v>
      </c>
      <c r="Q6" s="165"/>
      <c r="R6" s="165"/>
      <c r="S6" s="218">
        <f>'G-2'!S6:U6</f>
        <v>44080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11</v>
      </c>
      <c r="C10" s="46">
        <f>'G-2'!C10+'G-3'!C10+'G-4'!C10</f>
        <v>116</v>
      </c>
      <c r="D10" s="46">
        <f>'G-2'!D10+'G-3'!D10+'G-4'!D10</f>
        <v>40</v>
      </c>
      <c r="E10" s="46">
        <f>'G-2'!E10+'G-3'!E10+'G-4'!E10</f>
        <v>5</v>
      </c>
      <c r="F10" s="6">
        <f t="shared" ref="F10:F22" si="0">B10*0.5+C10*1+D10*2+E10*2.5</f>
        <v>214</v>
      </c>
      <c r="G10" s="2"/>
      <c r="H10" s="19" t="s">
        <v>4</v>
      </c>
      <c r="I10" s="46">
        <f>'G-2'!I10+'G-3'!I10+'G-4'!I10</f>
        <v>7</v>
      </c>
      <c r="J10" s="46">
        <f>'G-2'!J10+'G-3'!J10+'G-4'!J10</f>
        <v>153</v>
      </c>
      <c r="K10" s="46">
        <f>'G-2'!K10+'G-3'!K10+'G-4'!K10</f>
        <v>42</v>
      </c>
      <c r="L10" s="46">
        <f>'G-2'!L10+'G-3'!L10+'G-4'!L10</f>
        <v>7</v>
      </c>
      <c r="M10" s="6">
        <f t="shared" ref="M10:M22" si="1">I10*0.5+J10*1+K10*2+L10*2.5</f>
        <v>258</v>
      </c>
      <c r="N10" s="9">
        <f>F20+F21+F22+M10</f>
        <v>1017.5</v>
      </c>
      <c r="O10" s="19" t="s">
        <v>43</v>
      </c>
      <c r="P10" s="46">
        <f>'G-2'!P10+'G-3'!P10+'G-4'!P10</f>
        <v>16</v>
      </c>
      <c r="Q10" s="46">
        <f>'G-2'!Q10+'G-3'!Q10+'G-4'!Q10</f>
        <v>182</v>
      </c>
      <c r="R10" s="46">
        <f>'G-2'!R10+'G-3'!R10+'G-4'!R10</f>
        <v>34</v>
      </c>
      <c r="S10" s="46">
        <f>'G-2'!S10+'G-3'!S10+'G-4'!S10</f>
        <v>5</v>
      </c>
      <c r="T10" s="6">
        <f t="shared" ref="T10:T21" si="2">P10*0.5+Q10*1+R10*2+S10*2.5</f>
        <v>270.5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11</v>
      </c>
      <c r="C11" s="46">
        <f>'G-2'!C11+'G-3'!C11+'G-4'!C11</f>
        <v>148</v>
      </c>
      <c r="D11" s="46">
        <f>'G-2'!D11+'G-3'!D11+'G-4'!D11</f>
        <v>49</v>
      </c>
      <c r="E11" s="46">
        <f>'G-2'!E11+'G-3'!E11+'G-4'!E11</f>
        <v>7</v>
      </c>
      <c r="F11" s="6">
        <f t="shared" si="0"/>
        <v>269</v>
      </c>
      <c r="G11" s="2"/>
      <c r="H11" s="19" t="s">
        <v>5</v>
      </c>
      <c r="I11" s="46">
        <f>'G-2'!I11+'G-3'!I11+'G-4'!I11</f>
        <v>5</v>
      </c>
      <c r="J11" s="46">
        <f>'G-2'!J11+'G-3'!J11+'G-4'!J11</f>
        <v>153</v>
      </c>
      <c r="K11" s="46">
        <f>'G-2'!K11+'G-3'!K11+'G-4'!K11</f>
        <v>36</v>
      </c>
      <c r="L11" s="46">
        <f>'G-2'!L11+'G-3'!L11+'G-4'!L11</f>
        <v>7</v>
      </c>
      <c r="M11" s="6">
        <f t="shared" si="1"/>
        <v>245</v>
      </c>
      <c r="N11" s="9">
        <f>F21+F22+M10+M11</f>
        <v>1016</v>
      </c>
      <c r="O11" s="19" t="s">
        <v>44</v>
      </c>
      <c r="P11" s="46">
        <f>'G-2'!P11+'G-3'!P11+'G-4'!P11</f>
        <v>7</v>
      </c>
      <c r="Q11" s="46">
        <f>'G-2'!Q11+'G-3'!Q11+'G-4'!Q11</f>
        <v>180</v>
      </c>
      <c r="R11" s="46">
        <f>'G-2'!R11+'G-3'!R11+'G-4'!R11</f>
        <v>36</v>
      </c>
      <c r="S11" s="46">
        <f>'G-2'!S11+'G-3'!S11+'G-4'!S11</f>
        <v>4</v>
      </c>
      <c r="T11" s="6">
        <f t="shared" si="2"/>
        <v>265.5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10</v>
      </c>
      <c r="C12" s="46">
        <f>'G-2'!C12+'G-3'!C12+'G-4'!C12</f>
        <v>137</v>
      </c>
      <c r="D12" s="46">
        <f>'G-2'!D12+'G-3'!D12+'G-4'!D12</f>
        <v>48</v>
      </c>
      <c r="E12" s="46">
        <f>'G-2'!E12+'G-3'!E12+'G-4'!E12</f>
        <v>5</v>
      </c>
      <c r="F12" s="6">
        <f t="shared" si="0"/>
        <v>250.5</v>
      </c>
      <c r="G12" s="2"/>
      <c r="H12" s="19" t="s">
        <v>6</v>
      </c>
      <c r="I12" s="46">
        <f>'G-2'!I12+'G-3'!I12+'G-4'!I12</f>
        <v>18</v>
      </c>
      <c r="J12" s="46">
        <f>'G-2'!J12+'G-3'!J12+'G-4'!J12</f>
        <v>150</v>
      </c>
      <c r="K12" s="46">
        <f>'G-2'!K12+'G-3'!K12+'G-4'!K12</f>
        <v>33</v>
      </c>
      <c r="L12" s="46">
        <f>'G-2'!L12+'G-3'!L12+'G-4'!L12</f>
        <v>8</v>
      </c>
      <c r="M12" s="6">
        <f t="shared" si="1"/>
        <v>245</v>
      </c>
      <c r="N12" s="2">
        <f>F22+M10+M11+M12</f>
        <v>997.5</v>
      </c>
      <c r="O12" s="19" t="s">
        <v>32</v>
      </c>
      <c r="P12" s="46">
        <f>'G-2'!P12+'G-3'!P12+'G-4'!P12</f>
        <v>5</v>
      </c>
      <c r="Q12" s="46">
        <f>'G-2'!Q12+'G-3'!Q12+'G-4'!Q12</f>
        <v>146</v>
      </c>
      <c r="R12" s="46">
        <f>'G-2'!R12+'G-3'!R12+'G-4'!R12</f>
        <v>39</v>
      </c>
      <c r="S12" s="46">
        <f>'G-2'!S12+'G-3'!S12+'G-4'!S12</f>
        <v>5</v>
      </c>
      <c r="T12" s="6">
        <f t="shared" si="2"/>
        <v>239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15</v>
      </c>
      <c r="C13" s="46">
        <f>'G-2'!C13+'G-3'!C13+'G-4'!C13</f>
        <v>156</v>
      </c>
      <c r="D13" s="46">
        <f>'G-2'!D13+'G-3'!D13+'G-4'!D13</f>
        <v>40</v>
      </c>
      <c r="E13" s="46">
        <f>'G-2'!E13+'G-3'!E13+'G-4'!E13</f>
        <v>6</v>
      </c>
      <c r="F13" s="6">
        <f t="shared" si="0"/>
        <v>258.5</v>
      </c>
      <c r="G13" s="2">
        <f t="shared" ref="G13:G19" si="3">F10+F11+F12+F13</f>
        <v>992</v>
      </c>
      <c r="H13" s="19" t="s">
        <v>7</v>
      </c>
      <c r="I13" s="46">
        <f>'G-2'!I13+'G-3'!I13+'G-4'!I13</f>
        <v>9</v>
      </c>
      <c r="J13" s="46">
        <f>'G-2'!J13+'G-3'!J13+'G-4'!J13</f>
        <v>188</v>
      </c>
      <c r="K13" s="46">
        <f>'G-2'!K13+'G-3'!K13+'G-4'!K13</f>
        <v>36</v>
      </c>
      <c r="L13" s="46">
        <f>'G-2'!L13+'G-3'!L13+'G-4'!L13</f>
        <v>5</v>
      </c>
      <c r="M13" s="6">
        <f t="shared" si="1"/>
        <v>277</v>
      </c>
      <c r="N13" s="2">
        <f t="shared" ref="N13:N18" si="4">M10+M11+M12+M13</f>
        <v>1025</v>
      </c>
      <c r="O13" s="19" t="s">
        <v>33</v>
      </c>
      <c r="P13" s="46">
        <f>'G-2'!P13+'G-3'!P13+'G-4'!P13</f>
        <v>5</v>
      </c>
      <c r="Q13" s="46">
        <f>'G-2'!Q13+'G-3'!Q13+'G-4'!Q13</f>
        <v>135</v>
      </c>
      <c r="R13" s="46">
        <f>'G-2'!R13+'G-3'!R13+'G-4'!R13</f>
        <v>43</v>
      </c>
      <c r="S13" s="46">
        <f>'G-2'!S13+'G-3'!S13+'G-4'!S13</f>
        <v>6</v>
      </c>
      <c r="T13" s="6">
        <f t="shared" si="2"/>
        <v>238.5</v>
      </c>
      <c r="U13" s="2">
        <f t="shared" ref="U13:U21" si="5">T10+T11+T12+T13</f>
        <v>1013.5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13</v>
      </c>
      <c r="C14" s="46">
        <f>'G-2'!C14+'G-3'!C14+'G-4'!C14</f>
        <v>160</v>
      </c>
      <c r="D14" s="46">
        <f>'G-2'!D14+'G-3'!D14+'G-4'!D14</f>
        <v>40</v>
      </c>
      <c r="E14" s="46">
        <f>'G-2'!E14+'G-3'!E14+'G-4'!E14</f>
        <v>7</v>
      </c>
      <c r="F14" s="6">
        <f t="shared" si="0"/>
        <v>264</v>
      </c>
      <c r="G14" s="2">
        <f t="shared" si="3"/>
        <v>1042</v>
      </c>
      <c r="H14" s="19" t="s">
        <v>9</v>
      </c>
      <c r="I14" s="46">
        <f>'G-2'!I14+'G-3'!I14+'G-4'!I14</f>
        <v>10</v>
      </c>
      <c r="J14" s="46">
        <f>'G-2'!J14+'G-3'!J14+'G-4'!J14</f>
        <v>167</v>
      </c>
      <c r="K14" s="46">
        <f>'G-2'!K14+'G-3'!K14+'G-4'!K14</f>
        <v>32</v>
      </c>
      <c r="L14" s="46">
        <f>'G-2'!L14+'G-3'!L14+'G-4'!L14</f>
        <v>7</v>
      </c>
      <c r="M14" s="6">
        <f t="shared" si="1"/>
        <v>253.5</v>
      </c>
      <c r="N14" s="2">
        <f t="shared" si="4"/>
        <v>1020.5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743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6</v>
      </c>
      <c r="C15" s="46">
        <f>'G-2'!C15+'G-3'!C15+'G-4'!C15</f>
        <v>134</v>
      </c>
      <c r="D15" s="46">
        <f>'G-2'!D15+'G-3'!D15+'G-4'!D15</f>
        <v>39</v>
      </c>
      <c r="E15" s="46">
        <f>'G-2'!E15+'G-3'!E15+'G-4'!E15</f>
        <v>0</v>
      </c>
      <c r="F15" s="6">
        <f t="shared" si="0"/>
        <v>215</v>
      </c>
      <c r="G15" s="2">
        <f t="shared" si="3"/>
        <v>988</v>
      </c>
      <c r="H15" s="19" t="s">
        <v>12</v>
      </c>
      <c r="I15" s="46">
        <f>'G-2'!I15+'G-3'!I15+'G-4'!I15</f>
        <v>12</v>
      </c>
      <c r="J15" s="46">
        <f>'G-2'!J15+'G-3'!J15+'G-4'!J15</f>
        <v>152</v>
      </c>
      <c r="K15" s="46">
        <f>'G-2'!K15+'G-3'!K15+'G-4'!K15</f>
        <v>28</v>
      </c>
      <c r="L15" s="46">
        <f>'G-2'!L15+'G-3'!L15+'G-4'!L15</f>
        <v>9</v>
      </c>
      <c r="M15" s="6">
        <f t="shared" si="1"/>
        <v>236.5</v>
      </c>
      <c r="N15" s="2">
        <f t="shared" si="4"/>
        <v>1012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477.5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</v>
      </c>
      <c r="C16" s="46">
        <f>'G-2'!C16+'G-3'!C16+'G-4'!C16</f>
        <v>133</v>
      </c>
      <c r="D16" s="46">
        <f>'G-2'!D16+'G-3'!D16+'G-4'!D16</f>
        <v>31</v>
      </c>
      <c r="E16" s="46">
        <f>'G-2'!E16+'G-3'!E16+'G-4'!E16</f>
        <v>6</v>
      </c>
      <c r="F16" s="6">
        <f t="shared" si="0"/>
        <v>215.5</v>
      </c>
      <c r="G16" s="2">
        <f t="shared" si="3"/>
        <v>953</v>
      </c>
      <c r="H16" s="19" t="s">
        <v>15</v>
      </c>
      <c r="I16" s="46">
        <f>'G-2'!I16+'G-3'!I16+'G-4'!I16</f>
        <v>12</v>
      </c>
      <c r="J16" s="46">
        <f>'G-2'!J16+'G-3'!J16+'G-4'!J16</f>
        <v>140</v>
      </c>
      <c r="K16" s="46">
        <f>'G-2'!K16+'G-3'!K16+'G-4'!K16</f>
        <v>30</v>
      </c>
      <c r="L16" s="46">
        <f>'G-2'!L16+'G-3'!L16+'G-4'!L16</f>
        <v>6</v>
      </c>
      <c r="M16" s="6">
        <f t="shared" si="1"/>
        <v>221</v>
      </c>
      <c r="N16" s="2">
        <f t="shared" si="4"/>
        <v>988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238.5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10</v>
      </c>
      <c r="C17" s="46">
        <f>'G-2'!C17+'G-3'!C17+'G-4'!C17</f>
        <v>154</v>
      </c>
      <c r="D17" s="46">
        <f>'G-2'!D17+'G-3'!D17+'G-4'!D17</f>
        <v>42</v>
      </c>
      <c r="E17" s="46">
        <f>'G-2'!E17+'G-3'!E17+'G-4'!E17</f>
        <v>9</v>
      </c>
      <c r="F17" s="6">
        <f t="shared" si="0"/>
        <v>265.5</v>
      </c>
      <c r="G17" s="2">
        <f t="shared" si="3"/>
        <v>960</v>
      </c>
      <c r="H17" s="19" t="s">
        <v>18</v>
      </c>
      <c r="I17" s="46">
        <f>'G-2'!I17+'G-3'!I17+'G-4'!I17</f>
        <v>13</v>
      </c>
      <c r="J17" s="46">
        <f>'G-2'!J17+'G-3'!J17+'G-4'!J17</f>
        <v>122</v>
      </c>
      <c r="K17" s="46">
        <f>'G-2'!K17+'G-3'!K17+'G-4'!K17</f>
        <v>33</v>
      </c>
      <c r="L17" s="46">
        <f>'G-2'!L17+'G-3'!L17+'G-4'!L17</f>
        <v>5</v>
      </c>
      <c r="M17" s="6">
        <f t="shared" si="1"/>
        <v>207</v>
      </c>
      <c r="N17" s="2">
        <f t="shared" si="4"/>
        <v>918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11</v>
      </c>
      <c r="C18" s="46">
        <f>'G-2'!C18+'G-3'!C18+'G-4'!C18</f>
        <v>169</v>
      </c>
      <c r="D18" s="46">
        <f>'G-2'!D18+'G-3'!D18+'G-4'!D18</f>
        <v>37</v>
      </c>
      <c r="E18" s="46">
        <f>'G-2'!E18+'G-3'!E18+'G-4'!E18</f>
        <v>10</v>
      </c>
      <c r="F18" s="6">
        <f t="shared" si="0"/>
        <v>273.5</v>
      </c>
      <c r="G18" s="2">
        <f t="shared" si="3"/>
        <v>969.5</v>
      </c>
      <c r="H18" s="19" t="s">
        <v>20</v>
      </c>
      <c r="I18" s="46">
        <f>'G-2'!I18+'G-3'!I18+'G-4'!I18</f>
        <v>13</v>
      </c>
      <c r="J18" s="46">
        <f>'G-2'!J18+'G-3'!J18+'G-4'!J18</f>
        <v>157</v>
      </c>
      <c r="K18" s="46">
        <f>'G-2'!K18+'G-3'!K18+'G-4'!K18</f>
        <v>35</v>
      </c>
      <c r="L18" s="46">
        <f>'G-2'!L18+'G-3'!L18+'G-4'!L18</f>
        <v>7</v>
      </c>
      <c r="M18" s="6">
        <f t="shared" si="1"/>
        <v>251</v>
      </c>
      <c r="N18" s="2">
        <f t="shared" si="4"/>
        <v>915.5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11</v>
      </c>
      <c r="C19" s="47">
        <f>'G-2'!C19+'G-3'!C19+'G-4'!C19</f>
        <v>145</v>
      </c>
      <c r="D19" s="47">
        <f>'G-2'!D19+'G-3'!D19+'G-4'!D19</f>
        <v>29</v>
      </c>
      <c r="E19" s="47">
        <f>'G-2'!E19+'G-3'!E19+'G-4'!E19</f>
        <v>4</v>
      </c>
      <c r="F19" s="7">
        <f t="shared" si="0"/>
        <v>218.5</v>
      </c>
      <c r="G19" s="3">
        <f t="shared" si="3"/>
        <v>973</v>
      </c>
      <c r="H19" s="20" t="s">
        <v>22</v>
      </c>
      <c r="I19" s="46">
        <f>'G-2'!I19+'G-3'!I19+'G-4'!I19</f>
        <v>15</v>
      </c>
      <c r="J19" s="46">
        <f>'G-2'!J19+'G-3'!J19+'G-4'!J19</f>
        <v>154</v>
      </c>
      <c r="K19" s="46">
        <f>'G-2'!K19+'G-3'!K19+'G-4'!K19</f>
        <v>37</v>
      </c>
      <c r="L19" s="46">
        <f>'G-2'!L19+'G-3'!L19+'G-4'!L19</f>
        <v>4</v>
      </c>
      <c r="M19" s="6">
        <f t="shared" si="1"/>
        <v>245.5</v>
      </c>
      <c r="N19" s="2">
        <f>M16+M17+M18+M19</f>
        <v>924.5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6</v>
      </c>
      <c r="C20" s="45">
        <f>'G-2'!C20+'G-3'!C20+'G-4'!C20</f>
        <v>164</v>
      </c>
      <c r="D20" s="45">
        <f>'G-2'!D20+'G-3'!D20+'G-4'!D20</f>
        <v>36</v>
      </c>
      <c r="E20" s="45">
        <f>'G-2'!E20+'G-3'!E20+'G-4'!E20</f>
        <v>3</v>
      </c>
      <c r="F20" s="8">
        <f t="shared" si="0"/>
        <v>246.5</v>
      </c>
      <c r="G20" s="35"/>
      <c r="H20" s="19" t="s">
        <v>24</v>
      </c>
      <c r="I20" s="46">
        <f>'G-2'!I20+'G-3'!I20+'G-4'!I20</f>
        <v>4</v>
      </c>
      <c r="J20" s="46">
        <f>'G-2'!J20+'G-3'!J20+'G-4'!J20</f>
        <v>150</v>
      </c>
      <c r="K20" s="46">
        <f>'G-2'!K20+'G-3'!K20+'G-4'!K20</f>
        <v>36</v>
      </c>
      <c r="L20" s="46">
        <f>'G-2'!L20+'G-3'!L20+'G-4'!L20</f>
        <v>2</v>
      </c>
      <c r="M20" s="8">
        <f t="shared" si="1"/>
        <v>229</v>
      </c>
      <c r="N20" s="2">
        <f>M17+M18+M19+M20</f>
        <v>932.5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</v>
      </c>
      <c r="C21" s="45">
        <f>'G-2'!C21+'G-3'!C21+'G-4'!C21</f>
        <v>169</v>
      </c>
      <c r="D21" s="45">
        <f>'G-2'!D21+'G-3'!D21+'G-4'!D21</f>
        <v>34</v>
      </c>
      <c r="E21" s="45">
        <f>'G-2'!E21+'G-3'!E21+'G-4'!E21</f>
        <v>9</v>
      </c>
      <c r="F21" s="6">
        <f t="shared" si="0"/>
        <v>263.5</v>
      </c>
      <c r="G21" s="36"/>
      <c r="H21" s="20" t="s">
        <v>25</v>
      </c>
      <c r="I21" s="46">
        <f>'G-2'!I21+'G-3'!I21+'G-4'!I21</f>
        <v>7</v>
      </c>
      <c r="J21" s="46">
        <f>'G-2'!J21+'G-3'!J21+'G-4'!J21</f>
        <v>152</v>
      </c>
      <c r="K21" s="46">
        <f>'G-2'!K21+'G-3'!K21+'G-4'!K21</f>
        <v>28</v>
      </c>
      <c r="L21" s="46">
        <f>'G-2'!L21+'G-3'!L21+'G-4'!L21</f>
        <v>10</v>
      </c>
      <c r="M21" s="6">
        <f t="shared" si="1"/>
        <v>236.5</v>
      </c>
      <c r="N21" s="2">
        <f>M18+M19+M20+M21</f>
        <v>962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10</v>
      </c>
      <c r="C22" s="45">
        <f>'G-2'!C22+'G-3'!C22+'G-4'!C22</f>
        <v>157</v>
      </c>
      <c r="D22" s="45">
        <f>'G-2'!D22+'G-3'!D22+'G-4'!D22</f>
        <v>35</v>
      </c>
      <c r="E22" s="45">
        <f>'G-2'!E22+'G-3'!E22+'G-4'!E22</f>
        <v>7</v>
      </c>
      <c r="F22" s="6">
        <f t="shared" si="0"/>
        <v>249.5</v>
      </c>
      <c r="G22" s="2"/>
      <c r="H22" s="21" t="s">
        <v>26</v>
      </c>
      <c r="I22" s="46">
        <f>'G-2'!I22+'G-3'!I22+'G-4'!I22</f>
        <v>9</v>
      </c>
      <c r="J22" s="46">
        <f>'G-2'!J22+'G-3'!J22+'G-4'!J22</f>
        <v>154</v>
      </c>
      <c r="K22" s="46">
        <f>'G-2'!K22+'G-3'!K22+'G-4'!K22</f>
        <v>43</v>
      </c>
      <c r="L22" s="46">
        <f>'G-2'!L22+'G-3'!L22+'G-4'!L22</f>
        <v>5</v>
      </c>
      <c r="M22" s="6">
        <f t="shared" si="1"/>
        <v>257</v>
      </c>
      <c r="N22" s="3">
        <f>M19+M20+M21+M22</f>
        <v>968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1042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1025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1013.5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74</v>
      </c>
      <c r="N24" s="88"/>
      <c r="O24" s="182"/>
      <c r="P24" s="183"/>
      <c r="Q24" s="82" t="s">
        <v>71</v>
      </c>
      <c r="R24" s="86"/>
      <c r="S24" s="86"/>
      <c r="T24" s="87" t="s">
        <v>153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38 X CARRERA 40</v>
      </c>
      <c r="D5" s="222"/>
      <c r="E5" s="222"/>
      <c r="F5" s="111"/>
      <c r="G5" s="112"/>
      <c r="H5" s="103" t="s">
        <v>53</v>
      </c>
      <c r="I5" s="223">
        <f>'G-2'!L5</f>
        <v>1131</v>
      </c>
      <c r="J5" s="223"/>
    </row>
    <row r="6" spans="1:10" x14ac:dyDescent="0.2">
      <c r="A6" s="165" t="s">
        <v>112</v>
      </c>
      <c r="B6" s="165"/>
      <c r="C6" s="224" t="s">
        <v>149</v>
      </c>
      <c r="D6" s="224"/>
      <c r="E6" s="224"/>
      <c r="F6" s="111"/>
      <c r="G6" s="112"/>
      <c r="H6" s="103" t="s">
        <v>58</v>
      </c>
      <c r="I6" s="225">
        <f>'G-2'!S6</f>
        <v>44080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3</v>
      </c>
      <c r="F19" s="75">
        <v>33</v>
      </c>
      <c r="G19" s="75">
        <v>6</v>
      </c>
      <c r="H19" s="75">
        <v>1</v>
      </c>
      <c r="I19" s="75">
        <f t="shared" si="0"/>
        <v>49</v>
      </c>
      <c r="J19" s="124">
        <f>IF(I19=0,"0,00",I19/SUM(I19:I21)*100)</f>
        <v>16.780821917808218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7</v>
      </c>
      <c r="F20" s="126">
        <v>100</v>
      </c>
      <c r="G20" s="126">
        <v>49</v>
      </c>
      <c r="H20" s="126">
        <v>5</v>
      </c>
      <c r="I20" s="126">
        <f t="shared" si="0"/>
        <v>214</v>
      </c>
      <c r="J20" s="127">
        <f>IF(I20=0,"0,00",I20/SUM(I19:I21)*100)</f>
        <v>73.287671232876718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2</v>
      </c>
      <c r="F21" s="74">
        <v>23</v>
      </c>
      <c r="G21" s="74">
        <v>0</v>
      </c>
      <c r="H21" s="74">
        <v>2</v>
      </c>
      <c r="I21" s="130">
        <f t="shared" si="0"/>
        <v>29</v>
      </c>
      <c r="J21" s="131">
        <f>IF(I21=0,"0,00",I21/SUM(I19:I21)*100)</f>
        <v>9.9315068493150687</v>
      </c>
    </row>
    <row r="22" spans="1:10" x14ac:dyDescent="0.2">
      <c r="A22" s="236"/>
      <c r="B22" s="239"/>
      <c r="C22" s="132"/>
      <c r="D22" s="123" t="s">
        <v>124</v>
      </c>
      <c r="E22" s="75">
        <v>1</v>
      </c>
      <c r="F22" s="75">
        <v>17</v>
      </c>
      <c r="G22" s="75">
        <v>4</v>
      </c>
      <c r="H22" s="75">
        <v>2</v>
      </c>
      <c r="I22" s="75">
        <f t="shared" si="0"/>
        <v>30.5</v>
      </c>
      <c r="J22" s="124">
        <f>IF(I22=0,"0,00",I22/SUM(I22:I24)*100)</f>
        <v>13.090128755364807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5</v>
      </c>
      <c r="F23" s="126">
        <v>68</v>
      </c>
      <c r="G23" s="126">
        <v>47</v>
      </c>
      <c r="H23" s="126">
        <v>6</v>
      </c>
      <c r="I23" s="126">
        <f t="shared" si="0"/>
        <v>179.5</v>
      </c>
      <c r="J23" s="127">
        <f>IF(I23=0,"0,00",I23/SUM(I22:I24)*100)</f>
        <v>77.038626609442062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0</v>
      </c>
      <c r="F24" s="74">
        <v>18</v>
      </c>
      <c r="G24" s="74">
        <v>0</v>
      </c>
      <c r="H24" s="74">
        <v>2</v>
      </c>
      <c r="I24" s="130">
        <f t="shared" si="0"/>
        <v>23</v>
      </c>
      <c r="J24" s="131">
        <f>IF(I24=0,"0,00",I24/SUM(I22:I24)*100)</f>
        <v>9.8712446351931327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14</v>
      </c>
      <c r="G25" s="75">
        <v>3</v>
      </c>
      <c r="H25" s="75">
        <v>0</v>
      </c>
      <c r="I25" s="75">
        <f t="shared" si="0"/>
        <v>20</v>
      </c>
      <c r="J25" s="124">
        <f>IF(I25=0,"0,00",I25/SUM(I25:I27)*100)</f>
        <v>10.95890410958904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0</v>
      </c>
      <c r="F26" s="126">
        <v>39</v>
      </c>
      <c r="G26" s="126">
        <v>52</v>
      </c>
      <c r="H26" s="126">
        <v>2</v>
      </c>
      <c r="I26" s="126">
        <f t="shared" si="0"/>
        <v>148</v>
      </c>
      <c r="J26" s="127">
        <f>IF(I26=0,"0,00",I26/SUM(I25:I27)*100)</f>
        <v>81.095890410958901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</v>
      </c>
      <c r="F27" s="74">
        <v>14</v>
      </c>
      <c r="G27" s="74">
        <v>0</v>
      </c>
      <c r="H27" s="74">
        <v>0</v>
      </c>
      <c r="I27" s="130">
        <f t="shared" si="0"/>
        <v>14.5</v>
      </c>
      <c r="J27" s="131">
        <f>IF(I27=0,"0,00",I27/SUM(I25:I27)*100)</f>
        <v>7.9452054794520555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f>'G-3'!B16+'G-3'!B17</f>
        <v>3</v>
      </c>
      <c r="F29" s="126">
        <f>'G-3'!C16+'G-3'!C17</f>
        <v>85</v>
      </c>
      <c r="G29" s="126">
        <f>'G-3'!D16+'G-3'!D17</f>
        <v>9</v>
      </c>
      <c r="H29" s="126">
        <f>'G-3'!E16+'G-3'!E17</f>
        <v>3</v>
      </c>
      <c r="I29" s="126">
        <f t="shared" si="0"/>
        <v>112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f>'G-3'!I15+'G-3'!I16</f>
        <v>9</v>
      </c>
      <c r="F32" s="126">
        <f>'G-3'!J15+'G-3'!J16</f>
        <v>111</v>
      </c>
      <c r="G32" s="126">
        <f>'G-3'!K15+'G-3'!K16</f>
        <v>9</v>
      </c>
      <c r="H32" s="126">
        <f>'G-3'!L15+'G-3'!L16</f>
        <v>9</v>
      </c>
      <c r="I32" s="126">
        <f t="shared" si="0"/>
        <v>156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142</v>
      </c>
      <c r="D33" s="129" t="s">
        <v>127</v>
      </c>
      <c r="E33" s="126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124</v>
      </c>
      <c r="E34" s="126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f>'G-3'!P12+'G-3'!P13</f>
        <v>5</v>
      </c>
      <c r="F35" s="126">
        <f>'G-3'!Q12+'G-3'!Q13</f>
        <v>124</v>
      </c>
      <c r="G35" s="126">
        <f>'G-3'!R12+'G-3'!R13</f>
        <v>10</v>
      </c>
      <c r="H35" s="126">
        <f>'G-3'!S12+'G-3'!S13</f>
        <v>5</v>
      </c>
      <c r="I35" s="126">
        <f t="shared" si="0"/>
        <v>159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143</v>
      </c>
      <c r="D36" s="129" t="s">
        <v>127</v>
      </c>
      <c r="E36" s="126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132</v>
      </c>
      <c r="B37" s="238">
        <v>1</v>
      </c>
      <c r="C37" s="134"/>
      <c r="D37" s="123" t="s">
        <v>124</v>
      </c>
      <c r="E37" s="126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10</v>
      </c>
      <c r="F38" s="126">
        <v>69</v>
      </c>
      <c r="G38" s="126">
        <v>9</v>
      </c>
      <c r="H38" s="126">
        <v>3</v>
      </c>
      <c r="I38" s="126">
        <f t="shared" si="0"/>
        <v>99.5</v>
      </c>
      <c r="J38" s="127">
        <f>IF(I38=0,"0,00",I38/SUM(I37:I39)*100)</f>
        <v>81.224489795918359</v>
      </c>
    </row>
    <row r="39" spans="1:10" x14ac:dyDescent="0.2">
      <c r="A39" s="236"/>
      <c r="B39" s="239"/>
      <c r="C39" s="128" t="s">
        <v>144</v>
      </c>
      <c r="D39" s="129" t="s">
        <v>127</v>
      </c>
      <c r="E39" s="126">
        <v>1</v>
      </c>
      <c r="F39" s="74">
        <v>20</v>
      </c>
      <c r="G39" s="74">
        <v>0</v>
      </c>
      <c r="H39" s="74">
        <v>1</v>
      </c>
      <c r="I39" s="130">
        <f t="shared" si="0"/>
        <v>23</v>
      </c>
      <c r="J39" s="131">
        <f>IF(I39=0,"0,00",I39/SUM(I37:I39)*100)</f>
        <v>18.775510204081634</v>
      </c>
    </row>
    <row r="40" spans="1:10" x14ac:dyDescent="0.2">
      <c r="A40" s="236"/>
      <c r="B40" s="239"/>
      <c r="C40" s="132"/>
      <c r="D40" s="123" t="s">
        <v>124</v>
      </c>
      <c r="E40" s="126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7</v>
      </c>
      <c r="F41" s="126">
        <v>75</v>
      </c>
      <c r="G41" s="126">
        <v>12</v>
      </c>
      <c r="H41" s="126">
        <v>1</v>
      </c>
      <c r="I41" s="126">
        <f t="shared" si="0"/>
        <v>105</v>
      </c>
      <c r="J41" s="127">
        <f>IF(I41=0,"0,00",I41/SUM(I40:I42)*100)</f>
        <v>86.419753086419746</v>
      </c>
    </row>
    <row r="42" spans="1:10" x14ac:dyDescent="0.2">
      <c r="A42" s="236"/>
      <c r="B42" s="239"/>
      <c r="C42" s="128" t="s">
        <v>145</v>
      </c>
      <c r="D42" s="129" t="s">
        <v>127</v>
      </c>
      <c r="E42" s="126">
        <v>1</v>
      </c>
      <c r="F42" s="74">
        <v>16</v>
      </c>
      <c r="G42" s="74">
        <v>0</v>
      </c>
      <c r="H42" s="74">
        <v>0</v>
      </c>
      <c r="I42" s="130">
        <f t="shared" si="0"/>
        <v>16.5</v>
      </c>
      <c r="J42" s="131">
        <f>IF(I42=0,"0,00",I42/SUM(I40:I42)*100)</f>
        <v>13.580246913580247</v>
      </c>
    </row>
    <row r="43" spans="1:10" x14ac:dyDescent="0.2">
      <c r="A43" s="236"/>
      <c r="B43" s="239"/>
      <c r="C43" s="132"/>
      <c r="D43" s="123" t="s">
        <v>124</v>
      </c>
      <c r="E43" s="126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4</v>
      </c>
      <c r="F44" s="126">
        <v>80</v>
      </c>
      <c r="G44" s="126">
        <v>15</v>
      </c>
      <c r="H44" s="126">
        <v>2</v>
      </c>
      <c r="I44" s="126">
        <f t="shared" si="0"/>
        <v>117</v>
      </c>
      <c r="J44" s="127">
        <f>IF(I44=0,"0,00",I44/SUM(I43:I45)*100)</f>
        <v>80.136986301369859</v>
      </c>
    </row>
    <row r="45" spans="1:10" x14ac:dyDescent="0.2">
      <c r="A45" s="237"/>
      <c r="B45" s="240"/>
      <c r="C45" s="133" t="s">
        <v>146</v>
      </c>
      <c r="D45" s="129" t="s">
        <v>127</v>
      </c>
      <c r="E45" s="126">
        <v>0</v>
      </c>
      <c r="F45" s="74">
        <v>10</v>
      </c>
      <c r="G45" s="74">
        <v>7</v>
      </c>
      <c r="H45" s="74">
        <v>2</v>
      </c>
      <c r="I45" s="135">
        <f t="shared" si="0"/>
        <v>29</v>
      </c>
      <c r="J45" s="131">
        <f>IF(I45=0,"0,00",I45/SUM(I43:I45)*100)</f>
        <v>19.863013698630137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6" zoomScale="91" zoomScaleNormal="91" workbookViewId="0">
      <selection activeCell="AE7" sqref="AE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38 X CARRERA 40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v>1131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44080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5" t="s">
        <v>102</v>
      </c>
      <c r="U16" s="24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131.5</v>
      </c>
      <c r="C17" s="149">
        <f>'G-2'!F11</f>
        <v>168.5</v>
      </c>
      <c r="D17" s="149">
        <f>'G-2'!F12</f>
        <v>168</v>
      </c>
      <c r="E17" s="149">
        <f>'G-2'!F13</f>
        <v>162</v>
      </c>
      <c r="F17" s="149">
        <f>'G-2'!F14</f>
        <v>141</v>
      </c>
      <c r="G17" s="149">
        <f>'G-2'!F15</f>
        <v>116</v>
      </c>
      <c r="H17" s="149">
        <f>'G-2'!F16</f>
        <v>125.5</v>
      </c>
      <c r="I17" s="149">
        <f>'G-2'!F17</f>
        <v>139.5</v>
      </c>
      <c r="J17" s="149">
        <f>'G-2'!F18</f>
        <v>149.5</v>
      </c>
      <c r="K17" s="149">
        <f>'G-2'!F19</f>
        <v>99.5</v>
      </c>
      <c r="L17" s="150"/>
      <c r="M17" s="149">
        <f>'G-2'!F20</f>
        <v>125</v>
      </c>
      <c r="N17" s="149">
        <f>'G-2'!F21</f>
        <v>126.5</v>
      </c>
      <c r="O17" s="149">
        <f>'G-2'!F22</f>
        <v>112</v>
      </c>
      <c r="P17" s="149">
        <f>'G-2'!M10</f>
        <v>123</v>
      </c>
      <c r="Q17" s="149">
        <f>'G-2'!M11</f>
        <v>118</v>
      </c>
      <c r="R17" s="149">
        <f>'G-2'!M12</f>
        <v>118</v>
      </c>
      <c r="S17" s="149">
        <f>'G-2'!M13</f>
        <v>94.5</v>
      </c>
      <c r="T17" s="149">
        <f>'G-2'!M14</f>
        <v>97.5</v>
      </c>
      <c r="U17" s="149">
        <f>'G-2'!M15</f>
        <v>94</v>
      </c>
      <c r="V17" s="149">
        <f>'G-2'!M16</f>
        <v>97.5</v>
      </c>
      <c r="W17" s="149">
        <f>'G-2'!M17</f>
        <v>111</v>
      </c>
      <c r="X17" s="149">
        <f>'G-2'!M18</f>
        <v>121.5</v>
      </c>
      <c r="Y17" s="149">
        <f>'G-2'!M19</f>
        <v>126.5</v>
      </c>
      <c r="Z17" s="149">
        <f>'G-2'!M20</f>
        <v>117.5</v>
      </c>
      <c r="AA17" s="149">
        <f>'G-2'!M21</f>
        <v>115.5</v>
      </c>
      <c r="AB17" s="149">
        <f>'G-2'!M22</f>
        <v>117.5</v>
      </c>
      <c r="AC17" s="150"/>
      <c r="AD17" s="149">
        <f>'G-2'!T10</f>
        <v>109</v>
      </c>
      <c r="AE17" s="149">
        <f>'G-2'!T11</f>
        <v>95.5</v>
      </c>
      <c r="AF17" s="149">
        <f>'G-2'!T12</f>
        <v>89.5</v>
      </c>
      <c r="AG17" s="149">
        <f>'G-2'!T13</f>
        <v>93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630</v>
      </c>
      <c r="AV17" s="101">
        <f t="shared" si="6"/>
        <v>639.5</v>
      </c>
      <c r="AW17" s="101">
        <f t="shared" si="6"/>
        <v>587</v>
      </c>
      <c r="AX17" s="101">
        <f t="shared" si="6"/>
        <v>544.5</v>
      </c>
      <c r="AY17" s="101">
        <f t="shared" si="6"/>
        <v>522</v>
      </c>
      <c r="AZ17" s="101">
        <f t="shared" si="6"/>
        <v>530.5</v>
      </c>
      <c r="BA17" s="101">
        <f t="shared" si="6"/>
        <v>514</v>
      </c>
      <c r="BB17" s="101"/>
      <c r="BC17" s="101"/>
      <c r="BD17" s="101"/>
      <c r="BE17" s="101">
        <f t="shared" ref="BE17:BQ17" si="7">P18</f>
        <v>486.5</v>
      </c>
      <c r="BF17" s="101">
        <f t="shared" si="7"/>
        <v>479.5</v>
      </c>
      <c r="BG17" s="101">
        <f t="shared" si="7"/>
        <v>471</v>
      </c>
      <c r="BH17" s="101">
        <f t="shared" si="7"/>
        <v>453.5</v>
      </c>
      <c r="BI17" s="101">
        <f t="shared" si="7"/>
        <v>428</v>
      </c>
      <c r="BJ17" s="101">
        <f t="shared" si="7"/>
        <v>404</v>
      </c>
      <c r="BK17" s="101">
        <f t="shared" si="7"/>
        <v>383.5</v>
      </c>
      <c r="BL17" s="101">
        <f t="shared" si="7"/>
        <v>400</v>
      </c>
      <c r="BM17" s="101">
        <f t="shared" si="7"/>
        <v>424</v>
      </c>
      <c r="BN17" s="101">
        <f t="shared" si="7"/>
        <v>456.5</v>
      </c>
      <c r="BO17" s="101">
        <f t="shared" si="7"/>
        <v>476.5</v>
      </c>
      <c r="BP17" s="101">
        <f t="shared" si="7"/>
        <v>481</v>
      </c>
      <c r="BQ17" s="101">
        <f t="shared" si="7"/>
        <v>477</v>
      </c>
      <c r="BR17" s="101"/>
      <c r="BS17" s="101"/>
      <c r="BT17" s="101"/>
      <c r="BU17" s="101">
        <f t="shared" ref="BU17:CC17" si="8">AG18</f>
        <v>387</v>
      </c>
      <c r="BV17" s="101">
        <f t="shared" si="8"/>
        <v>278</v>
      </c>
      <c r="BW17" s="101">
        <f t="shared" si="8"/>
        <v>182.5</v>
      </c>
      <c r="BX17" s="101">
        <f t="shared" si="8"/>
        <v>93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630</v>
      </c>
      <c r="F18" s="149">
        <f t="shared" ref="F18:K18" si="9">C17+D17+E17+F17</f>
        <v>639.5</v>
      </c>
      <c r="G18" s="149">
        <f t="shared" si="9"/>
        <v>587</v>
      </c>
      <c r="H18" s="149">
        <f t="shared" si="9"/>
        <v>544.5</v>
      </c>
      <c r="I18" s="149">
        <f t="shared" si="9"/>
        <v>522</v>
      </c>
      <c r="J18" s="149">
        <f t="shared" si="9"/>
        <v>530.5</v>
      </c>
      <c r="K18" s="149">
        <f t="shared" si="9"/>
        <v>514</v>
      </c>
      <c r="L18" s="150"/>
      <c r="M18" s="149"/>
      <c r="N18" s="149"/>
      <c r="O18" s="149"/>
      <c r="P18" s="149">
        <f>M17+N17+O17+P17</f>
        <v>486.5</v>
      </c>
      <c r="Q18" s="149">
        <f t="shared" ref="Q18:AB18" si="10">N17+O17+P17+Q17</f>
        <v>479.5</v>
      </c>
      <c r="R18" s="149">
        <f t="shared" si="10"/>
        <v>471</v>
      </c>
      <c r="S18" s="149">
        <f t="shared" si="10"/>
        <v>453.5</v>
      </c>
      <c r="T18" s="149">
        <f t="shared" si="10"/>
        <v>428</v>
      </c>
      <c r="U18" s="149">
        <f t="shared" si="10"/>
        <v>404</v>
      </c>
      <c r="V18" s="149">
        <f t="shared" si="10"/>
        <v>383.5</v>
      </c>
      <c r="W18" s="149">
        <f t="shared" si="10"/>
        <v>400</v>
      </c>
      <c r="X18" s="149">
        <f t="shared" si="10"/>
        <v>424</v>
      </c>
      <c r="Y18" s="149">
        <f t="shared" si="10"/>
        <v>456.5</v>
      </c>
      <c r="Z18" s="149">
        <f t="shared" si="10"/>
        <v>476.5</v>
      </c>
      <c r="AA18" s="149">
        <f t="shared" si="10"/>
        <v>481</v>
      </c>
      <c r="AB18" s="149">
        <f t="shared" si="10"/>
        <v>477</v>
      </c>
      <c r="AC18" s="150"/>
      <c r="AD18" s="149"/>
      <c r="AE18" s="149"/>
      <c r="AF18" s="149"/>
      <c r="AG18" s="149">
        <f>AD17+AE17+AF17+AG17</f>
        <v>387</v>
      </c>
      <c r="AH18" s="149">
        <f t="shared" ref="AH18:AO18" si="11">AE17+AF17+AG17+AH17</f>
        <v>278</v>
      </c>
      <c r="AI18" s="149">
        <f t="shared" si="11"/>
        <v>182.5</v>
      </c>
      <c r="AJ18" s="149">
        <f t="shared" si="11"/>
        <v>93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185.5</v>
      </c>
      <c r="AV18" s="101">
        <f t="shared" si="12"/>
        <v>186</v>
      </c>
      <c r="AW18" s="101">
        <f t="shared" si="12"/>
        <v>177</v>
      </c>
      <c r="AX18" s="101">
        <f t="shared" si="12"/>
        <v>175</v>
      </c>
      <c r="AY18" s="101">
        <f t="shared" si="12"/>
        <v>187</v>
      </c>
      <c r="AZ18" s="101">
        <f t="shared" si="12"/>
        <v>200.5</v>
      </c>
      <c r="BA18" s="101">
        <f t="shared" si="12"/>
        <v>210.5</v>
      </c>
      <c r="BB18" s="101"/>
      <c r="BC18" s="101"/>
      <c r="BD18" s="101"/>
      <c r="BE18" s="101">
        <f t="shared" ref="BE18:BQ18" si="13">P28</f>
        <v>241.5</v>
      </c>
      <c r="BF18" s="101">
        <f t="shared" si="13"/>
        <v>228.5</v>
      </c>
      <c r="BG18" s="101">
        <f t="shared" si="13"/>
        <v>221</v>
      </c>
      <c r="BH18" s="101">
        <f t="shared" si="13"/>
        <v>252.5</v>
      </c>
      <c r="BI18" s="101">
        <f t="shared" si="13"/>
        <v>264</v>
      </c>
      <c r="BJ18" s="101">
        <f t="shared" si="13"/>
        <v>275.5</v>
      </c>
      <c r="BK18" s="101">
        <f t="shared" si="13"/>
        <v>268</v>
      </c>
      <c r="BL18" s="101">
        <f t="shared" si="13"/>
        <v>218</v>
      </c>
      <c r="BM18" s="101">
        <f t="shared" si="13"/>
        <v>223</v>
      </c>
      <c r="BN18" s="101">
        <f t="shared" si="13"/>
        <v>230.5</v>
      </c>
      <c r="BO18" s="101">
        <f t="shared" si="13"/>
        <v>228</v>
      </c>
      <c r="BP18" s="101">
        <f t="shared" si="13"/>
        <v>245.5</v>
      </c>
      <c r="BQ18" s="101">
        <f t="shared" si="13"/>
        <v>236.5</v>
      </c>
      <c r="BR18" s="101"/>
      <c r="BS18" s="101"/>
      <c r="BT18" s="101"/>
      <c r="BU18" s="101">
        <f t="shared" ref="BU18:CC18" si="14">AG28</f>
        <v>268</v>
      </c>
      <c r="BV18" s="101">
        <f t="shared" si="14"/>
        <v>206.5</v>
      </c>
      <c r="BW18" s="101">
        <f t="shared" si="14"/>
        <v>136</v>
      </c>
      <c r="BX18" s="101">
        <f t="shared" si="14"/>
        <v>62.5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0.1678082191780822</v>
      </c>
      <c r="E19" s="152"/>
      <c r="F19" s="152" t="s">
        <v>107</v>
      </c>
      <c r="G19" s="153">
        <f>DIRECCIONALIDAD!J20/100</f>
        <v>0.73287671232876717</v>
      </c>
      <c r="H19" s="152"/>
      <c r="I19" s="152" t="s">
        <v>108</v>
      </c>
      <c r="J19" s="153">
        <f>DIRECCIONALIDAD!J21/100</f>
        <v>9.9315068493150693E-2</v>
      </c>
      <c r="K19" s="154"/>
      <c r="L19" s="148"/>
      <c r="M19" s="151"/>
      <c r="N19" s="152"/>
      <c r="O19" s="152" t="s">
        <v>106</v>
      </c>
      <c r="P19" s="153">
        <f>DIRECCIONALIDAD!J22/100</f>
        <v>0.13090128755364808</v>
      </c>
      <c r="Q19" s="152"/>
      <c r="R19" s="152"/>
      <c r="S19" s="152"/>
      <c r="T19" s="152" t="s">
        <v>107</v>
      </c>
      <c r="U19" s="153">
        <f>DIRECCIONALIDAD!J23/100</f>
        <v>0.77038626609442062</v>
      </c>
      <c r="V19" s="152"/>
      <c r="W19" s="152"/>
      <c r="X19" s="152"/>
      <c r="Y19" s="152" t="s">
        <v>108</v>
      </c>
      <c r="Z19" s="153">
        <f>DIRECCIONALIDAD!J24/100</f>
        <v>9.8712446351931327E-2</v>
      </c>
      <c r="AA19" s="152"/>
      <c r="AB19" s="154"/>
      <c r="AC19" s="148"/>
      <c r="AD19" s="151"/>
      <c r="AE19" s="152" t="s">
        <v>106</v>
      </c>
      <c r="AF19" s="153">
        <f>DIRECCIONALIDAD!J25/100</f>
        <v>0.1095890410958904</v>
      </c>
      <c r="AG19" s="152"/>
      <c r="AH19" s="152"/>
      <c r="AI19" s="152"/>
      <c r="AJ19" s="152" t="s">
        <v>107</v>
      </c>
      <c r="AK19" s="153">
        <f>DIRECCIONALIDAD!J26/100</f>
        <v>0.81095890410958904</v>
      </c>
      <c r="AL19" s="152"/>
      <c r="AM19" s="152"/>
      <c r="AN19" s="152" t="s">
        <v>108</v>
      </c>
      <c r="AO19" s="155">
        <f>DIRECCIONALIDAD!J27/100</f>
        <v>7.9452054794520555E-2</v>
      </c>
      <c r="AP19" s="92"/>
      <c r="AQ19" s="92"/>
      <c r="AR19" s="92"/>
      <c r="AS19" s="92"/>
      <c r="AT19" s="92"/>
      <c r="AU19" s="92">
        <f t="shared" ref="AU19:BA19" si="15">E23</f>
        <v>176.5</v>
      </c>
      <c r="AV19" s="92">
        <f t="shared" si="15"/>
        <v>216.5</v>
      </c>
      <c r="AW19" s="92">
        <f t="shared" si="15"/>
        <v>224</v>
      </c>
      <c r="AX19" s="92">
        <f t="shared" si="15"/>
        <v>233.5</v>
      </c>
      <c r="AY19" s="92">
        <f t="shared" si="15"/>
        <v>251</v>
      </c>
      <c r="AZ19" s="92">
        <f t="shared" si="15"/>
        <v>238.5</v>
      </c>
      <c r="BA19" s="92">
        <f t="shared" si="15"/>
        <v>248.5</v>
      </c>
      <c r="BB19" s="92"/>
      <c r="BC19" s="92"/>
      <c r="BD19" s="92"/>
      <c r="BE19" s="92">
        <f t="shared" ref="BE19:BQ19" si="16">P23</f>
        <v>289.5</v>
      </c>
      <c r="BF19" s="92">
        <f t="shared" si="16"/>
        <v>308</v>
      </c>
      <c r="BG19" s="92">
        <f t="shared" si="16"/>
        <v>305.5</v>
      </c>
      <c r="BH19" s="92">
        <f t="shared" si="16"/>
        <v>319</v>
      </c>
      <c r="BI19" s="92">
        <f t="shared" si="16"/>
        <v>328.5</v>
      </c>
      <c r="BJ19" s="92">
        <f t="shared" si="16"/>
        <v>332.5</v>
      </c>
      <c r="BK19" s="92">
        <f t="shared" si="16"/>
        <v>336.5</v>
      </c>
      <c r="BL19" s="92">
        <f t="shared" si="16"/>
        <v>300</v>
      </c>
      <c r="BM19" s="92">
        <f t="shared" si="16"/>
        <v>268.5</v>
      </c>
      <c r="BN19" s="92">
        <f t="shared" si="16"/>
        <v>237.5</v>
      </c>
      <c r="BO19" s="92">
        <f t="shared" si="16"/>
        <v>228</v>
      </c>
      <c r="BP19" s="92">
        <f t="shared" si="16"/>
        <v>235.5</v>
      </c>
      <c r="BQ19" s="92">
        <f t="shared" si="16"/>
        <v>254.5</v>
      </c>
      <c r="BR19" s="92"/>
      <c r="BS19" s="92"/>
      <c r="BT19" s="92"/>
      <c r="BU19" s="92">
        <f t="shared" ref="BU19:CC19" si="17">AG23</f>
        <v>358.5</v>
      </c>
      <c r="BV19" s="92">
        <f t="shared" si="17"/>
        <v>258.5</v>
      </c>
      <c r="BW19" s="92">
        <f t="shared" si="17"/>
        <v>159</v>
      </c>
      <c r="BX19" s="92">
        <f t="shared" si="17"/>
        <v>83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150</v>
      </c>
      <c r="B20" s="161">
        <f>MAX(B18:K18)</f>
        <v>639.5</v>
      </c>
      <c r="C20" s="152" t="s">
        <v>106</v>
      </c>
      <c r="D20" s="162">
        <f>+B20*D19</f>
        <v>107.31335616438356</v>
      </c>
      <c r="E20" s="152"/>
      <c r="F20" s="152" t="s">
        <v>107</v>
      </c>
      <c r="G20" s="162">
        <f>+B20*G19</f>
        <v>468.67465753424659</v>
      </c>
      <c r="H20" s="152"/>
      <c r="I20" s="152" t="s">
        <v>108</v>
      </c>
      <c r="J20" s="162">
        <f>+B20*J19</f>
        <v>63.511986301369866</v>
      </c>
      <c r="K20" s="154"/>
      <c r="L20" s="148"/>
      <c r="M20" s="161">
        <f>MAX(M18:AB18)</f>
        <v>486.5</v>
      </c>
      <c r="N20" s="152"/>
      <c r="O20" s="152" t="s">
        <v>106</v>
      </c>
      <c r="P20" s="163">
        <f>+M20*P19</f>
        <v>63.683476394849791</v>
      </c>
      <c r="Q20" s="152"/>
      <c r="R20" s="152"/>
      <c r="S20" s="152"/>
      <c r="T20" s="152" t="s">
        <v>107</v>
      </c>
      <c r="U20" s="163">
        <f>+M20*U19</f>
        <v>374.79291845493566</v>
      </c>
      <c r="V20" s="152"/>
      <c r="W20" s="152"/>
      <c r="X20" s="152"/>
      <c r="Y20" s="152" t="s">
        <v>108</v>
      </c>
      <c r="Z20" s="163">
        <f>+M20*Z19</f>
        <v>48.023605150214593</v>
      </c>
      <c r="AA20" s="152"/>
      <c r="AB20" s="154"/>
      <c r="AC20" s="148"/>
      <c r="AD20" s="161">
        <f>MAX(AD18:AO18)</f>
        <v>387</v>
      </c>
      <c r="AE20" s="152" t="s">
        <v>106</v>
      </c>
      <c r="AF20" s="162">
        <f>+AD20*AF19</f>
        <v>42.410958904109584</v>
      </c>
      <c r="AG20" s="152"/>
      <c r="AH20" s="152"/>
      <c r="AI20" s="152"/>
      <c r="AJ20" s="152" t="s">
        <v>107</v>
      </c>
      <c r="AK20" s="162">
        <f>+AD20*AK19</f>
        <v>313.84109589041094</v>
      </c>
      <c r="AL20" s="152"/>
      <c r="AM20" s="152"/>
      <c r="AN20" s="152" t="s">
        <v>108</v>
      </c>
      <c r="AO20" s="164">
        <f>+AD20*AO19</f>
        <v>30.747945205479454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5" t="s">
        <v>102</v>
      </c>
      <c r="U21" s="245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992</v>
      </c>
      <c r="AV21" s="92">
        <f t="shared" si="18"/>
        <v>1042</v>
      </c>
      <c r="AW21" s="92">
        <f t="shared" si="18"/>
        <v>988</v>
      </c>
      <c r="AX21" s="92">
        <f t="shared" si="18"/>
        <v>953</v>
      </c>
      <c r="AY21" s="92">
        <f t="shared" si="18"/>
        <v>960</v>
      </c>
      <c r="AZ21" s="92">
        <f t="shared" si="18"/>
        <v>969.5</v>
      </c>
      <c r="BA21" s="92">
        <f t="shared" si="18"/>
        <v>973</v>
      </c>
      <c r="BB21" s="92"/>
      <c r="BC21" s="92"/>
      <c r="BD21" s="92"/>
      <c r="BE21" s="92">
        <f t="shared" ref="BE21:BQ21" si="19">P33</f>
        <v>1017.5</v>
      </c>
      <c r="BF21" s="92">
        <f t="shared" si="19"/>
        <v>1016</v>
      </c>
      <c r="BG21" s="92">
        <f t="shared" si="19"/>
        <v>997.5</v>
      </c>
      <c r="BH21" s="92">
        <f t="shared" si="19"/>
        <v>1025</v>
      </c>
      <c r="BI21" s="92">
        <f t="shared" si="19"/>
        <v>1020.5</v>
      </c>
      <c r="BJ21" s="92">
        <f t="shared" si="19"/>
        <v>1012</v>
      </c>
      <c r="BK21" s="92">
        <f t="shared" si="19"/>
        <v>988</v>
      </c>
      <c r="BL21" s="92">
        <f t="shared" si="19"/>
        <v>918</v>
      </c>
      <c r="BM21" s="92">
        <f t="shared" si="19"/>
        <v>915.5</v>
      </c>
      <c r="BN21" s="92">
        <f t="shared" si="19"/>
        <v>924.5</v>
      </c>
      <c r="BO21" s="92">
        <f t="shared" si="19"/>
        <v>932.5</v>
      </c>
      <c r="BP21" s="92">
        <f t="shared" si="19"/>
        <v>962</v>
      </c>
      <c r="BQ21" s="92">
        <f t="shared" si="19"/>
        <v>968</v>
      </c>
      <c r="BR21" s="92"/>
      <c r="BS21" s="92"/>
      <c r="BT21" s="92"/>
      <c r="BU21" s="92">
        <f t="shared" ref="BU21:CC21" si="20">AG33</f>
        <v>1013.5</v>
      </c>
      <c r="BV21" s="92">
        <f t="shared" si="20"/>
        <v>743</v>
      </c>
      <c r="BW21" s="92">
        <f t="shared" si="20"/>
        <v>477.5</v>
      </c>
      <c r="BX21" s="92">
        <f t="shared" si="20"/>
        <v>238.5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42.5</v>
      </c>
      <c r="C22" s="149">
        <f>'G-3'!F11</f>
        <v>49</v>
      </c>
      <c r="D22" s="149">
        <f>'G-3'!F12</f>
        <v>39</v>
      </c>
      <c r="E22" s="149">
        <f>'G-3'!F13</f>
        <v>46</v>
      </c>
      <c r="F22" s="149">
        <f>'G-3'!F14</f>
        <v>82.5</v>
      </c>
      <c r="G22" s="149">
        <f>'G-3'!F15</f>
        <v>56.5</v>
      </c>
      <c r="H22" s="149">
        <f>'G-3'!F16</f>
        <v>48.5</v>
      </c>
      <c r="I22" s="149">
        <f>'G-3'!F17</f>
        <v>63.5</v>
      </c>
      <c r="J22" s="149">
        <f>'G-3'!F18</f>
        <v>70</v>
      </c>
      <c r="K22" s="149">
        <f>'G-3'!F19</f>
        <v>66.5</v>
      </c>
      <c r="L22" s="150"/>
      <c r="M22" s="149">
        <f>'G-3'!F20</f>
        <v>60.5</v>
      </c>
      <c r="N22" s="149">
        <f>'G-3'!F21</f>
        <v>71.5</v>
      </c>
      <c r="O22" s="149">
        <f>'G-3'!F22</f>
        <v>80.5</v>
      </c>
      <c r="P22" s="149">
        <f>'G-3'!M10</f>
        <v>77</v>
      </c>
      <c r="Q22" s="149">
        <f>'G-3'!M11</f>
        <v>79</v>
      </c>
      <c r="R22" s="149">
        <f>'G-3'!M12</f>
        <v>69</v>
      </c>
      <c r="S22" s="149">
        <f>'G-3'!M13</f>
        <v>94</v>
      </c>
      <c r="T22" s="149">
        <f>'G-3'!M14</f>
        <v>86.5</v>
      </c>
      <c r="U22" s="149">
        <f>'G-3'!M15</f>
        <v>83</v>
      </c>
      <c r="V22" s="149">
        <f>'G-3'!M16</f>
        <v>73</v>
      </c>
      <c r="W22" s="149">
        <f>'G-3'!M17</f>
        <v>57.5</v>
      </c>
      <c r="X22" s="149">
        <f>'G-3'!M18</f>
        <v>55</v>
      </c>
      <c r="Y22" s="149">
        <f>'G-3'!M19</f>
        <v>52</v>
      </c>
      <c r="Z22" s="149">
        <f>'G-3'!M20</f>
        <v>63.5</v>
      </c>
      <c r="AA22" s="149">
        <f>'G-3'!M21</f>
        <v>65</v>
      </c>
      <c r="AB22" s="149">
        <f>'G-3'!M22</f>
        <v>74</v>
      </c>
      <c r="AC22" s="150"/>
      <c r="AD22" s="149">
        <f>'G-3'!T10</f>
        <v>100</v>
      </c>
      <c r="AE22" s="149">
        <f>'G-3'!T11</f>
        <v>99.5</v>
      </c>
      <c r="AF22" s="149">
        <f>'G-3'!T12</f>
        <v>76</v>
      </c>
      <c r="AG22" s="149">
        <f>'G-3'!T13</f>
        <v>83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176.5</v>
      </c>
      <c r="F23" s="149">
        <f t="shared" ref="F23:K23" si="21">C22+D22+E22+F22</f>
        <v>216.5</v>
      </c>
      <c r="G23" s="149">
        <f t="shared" si="21"/>
        <v>224</v>
      </c>
      <c r="H23" s="149">
        <f t="shared" si="21"/>
        <v>233.5</v>
      </c>
      <c r="I23" s="149">
        <f t="shared" si="21"/>
        <v>251</v>
      </c>
      <c r="J23" s="149">
        <f t="shared" si="21"/>
        <v>238.5</v>
      </c>
      <c r="K23" s="149">
        <f t="shared" si="21"/>
        <v>248.5</v>
      </c>
      <c r="L23" s="150"/>
      <c r="M23" s="149"/>
      <c r="N23" s="149"/>
      <c r="O23" s="149"/>
      <c r="P23" s="149">
        <f>M22+N22+O22+P22</f>
        <v>289.5</v>
      </c>
      <c r="Q23" s="149">
        <f t="shared" ref="Q23:AB23" si="22">N22+O22+P22+Q22</f>
        <v>308</v>
      </c>
      <c r="R23" s="149">
        <f t="shared" si="22"/>
        <v>305.5</v>
      </c>
      <c r="S23" s="149">
        <f t="shared" si="22"/>
        <v>319</v>
      </c>
      <c r="T23" s="149">
        <f t="shared" si="22"/>
        <v>328.5</v>
      </c>
      <c r="U23" s="149">
        <f t="shared" si="22"/>
        <v>332.5</v>
      </c>
      <c r="V23" s="149">
        <f t="shared" si="22"/>
        <v>336.5</v>
      </c>
      <c r="W23" s="149">
        <f t="shared" si="22"/>
        <v>300</v>
      </c>
      <c r="X23" s="149">
        <f t="shared" si="22"/>
        <v>268.5</v>
      </c>
      <c r="Y23" s="149">
        <f t="shared" si="22"/>
        <v>237.5</v>
      </c>
      <c r="Z23" s="149">
        <f t="shared" si="22"/>
        <v>228</v>
      </c>
      <c r="AA23" s="149">
        <f t="shared" si="22"/>
        <v>235.5</v>
      </c>
      <c r="AB23" s="149">
        <f t="shared" si="22"/>
        <v>254.5</v>
      </c>
      <c r="AC23" s="150"/>
      <c r="AD23" s="149"/>
      <c r="AE23" s="149"/>
      <c r="AF23" s="149"/>
      <c r="AG23" s="149">
        <f>AD22+AE22+AF22+AG22</f>
        <v>358.5</v>
      </c>
      <c r="AH23" s="149">
        <f t="shared" ref="AH23:AO23" si="23">AE22+AF22+AG22+AH22</f>
        <v>258.5</v>
      </c>
      <c r="AI23" s="149">
        <f t="shared" si="23"/>
        <v>159</v>
      </c>
      <c r="AJ23" s="149">
        <f t="shared" si="23"/>
        <v>83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</v>
      </c>
      <c r="E24" s="152"/>
      <c r="F24" s="152" t="s">
        <v>107</v>
      </c>
      <c r="G24" s="153">
        <f>DIRECCIONALIDAD!J29/100</f>
        <v>1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0</v>
      </c>
      <c r="Q24" s="152"/>
      <c r="R24" s="152"/>
      <c r="S24" s="152"/>
      <c r="T24" s="152" t="s">
        <v>107</v>
      </c>
      <c r="U24" s="153">
        <f>DIRECCIONALIDAD!J32/100</f>
        <v>1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0</v>
      </c>
      <c r="AG24" s="152"/>
      <c r="AH24" s="152"/>
      <c r="AI24" s="152"/>
      <c r="AJ24" s="152" t="s">
        <v>107</v>
      </c>
      <c r="AK24" s="153">
        <f>DIRECCIONALIDAD!J35/100</f>
        <v>1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251</v>
      </c>
      <c r="C25" s="152" t="s">
        <v>106</v>
      </c>
      <c r="D25" s="162">
        <f>+B25*D24</f>
        <v>0</v>
      </c>
      <c r="E25" s="152"/>
      <c r="F25" s="152" t="s">
        <v>107</v>
      </c>
      <c r="G25" s="162">
        <f>+B25*G24</f>
        <v>251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336.5</v>
      </c>
      <c r="N25" s="152"/>
      <c r="O25" s="152" t="s">
        <v>106</v>
      </c>
      <c r="P25" s="163">
        <f>+M25*P24</f>
        <v>0</v>
      </c>
      <c r="Q25" s="152"/>
      <c r="R25" s="152"/>
      <c r="S25" s="152"/>
      <c r="T25" s="152" t="s">
        <v>107</v>
      </c>
      <c r="U25" s="163">
        <f>+M25*U24</f>
        <v>336.5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358.5</v>
      </c>
      <c r="AE25" s="152" t="s">
        <v>106</v>
      </c>
      <c r="AF25" s="162">
        <f>+AD25*AF24</f>
        <v>0</v>
      </c>
      <c r="AG25" s="152"/>
      <c r="AH25" s="152"/>
      <c r="AI25" s="152"/>
      <c r="AJ25" s="152" t="s">
        <v>107</v>
      </c>
      <c r="AK25" s="162">
        <f>+AD25*AK24</f>
        <v>358.5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5" t="s">
        <v>102</v>
      </c>
      <c r="U26" s="245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40</v>
      </c>
      <c r="C27" s="149">
        <f>'G-4'!F11</f>
        <v>51.5</v>
      </c>
      <c r="D27" s="149">
        <f>'G-4'!F12</f>
        <v>43.5</v>
      </c>
      <c r="E27" s="149">
        <f>'G-4'!F13</f>
        <v>50.5</v>
      </c>
      <c r="F27" s="149">
        <f>'G-4'!F14</f>
        <v>40.5</v>
      </c>
      <c r="G27" s="149">
        <f>'G-4'!F15</f>
        <v>42.5</v>
      </c>
      <c r="H27" s="149">
        <f>'G-4'!F16</f>
        <v>41.5</v>
      </c>
      <c r="I27" s="149">
        <f>'G-4'!F17</f>
        <v>62.5</v>
      </c>
      <c r="J27" s="149">
        <f>'G-4'!F18</f>
        <v>54</v>
      </c>
      <c r="K27" s="149">
        <f>'G-4'!F19</f>
        <v>52.5</v>
      </c>
      <c r="L27" s="150"/>
      <c r="M27" s="149">
        <f>'G-4'!F20</f>
        <v>61</v>
      </c>
      <c r="N27" s="149">
        <f>'G-4'!F21</f>
        <v>65.5</v>
      </c>
      <c r="O27" s="149">
        <f>'G-4'!F22</f>
        <v>57</v>
      </c>
      <c r="P27" s="149">
        <f>'G-4'!M10</f>
        <v>58</v>
      </c>
      <c r="Q27" s="149">
        <f>'G-4'!M11</f>
        <v>48</v>
      </c>
      <c r="R27" s="149">
        <f>'G-4'!M12</f>
        <v>58</v>
      </c>
      <c r="S27" s="149">
        <f>'G-4'!M13</f>
        <v>88.5</v>
      </c>
      <c r="T27" s="149">
        <f>'G-4'!M14</f>
        <v>69.5</v>
      </c>
      <c r="U27" s="149">
        <f>'G-4'!M15</f>
        <v>59.5</v>
      </c>
      <c r="V27" s="149">
        <f>'G-4'!M16</f>
        <v>50.5</v>
      </c>
      <c r="W27" s="149">
        <f>'G-4'!M17</f>
        <v>38.5</v>
      </c>
      <c r="X27" s="149">
        <f>'G-4'!M18</f>
        <v>74.5</v>
      </c>
      <c r="Y27" s="149">
        <f>'G-4'!M19</f>
        <v>67</v>
      </c>
      <c r="Z27" s="149">
        <f>'G-4'!M20</f>
        <v>48</v>
      </c>
      <c r="AA27" s="149">
        <f>'G-4'!M21</f>
        <v>56</v>
      </c>
      <c r="AB27" s="149">
        <f>'G-4'!M22</f>
        <v>65.5</v>
      </c>
      <c r="AC27" s="150"/>
      <c r="AD27" s="149">
        <f>'G-4'!T10</f>
        <v>61.5</v>
      </c>
      <c r="AE27" s="149">
        <f>'G-4'!T11</f>
        <v>70.5</v>
      </c>
      <c r="AF27" s="149">
        <f>'G-4'!T12</f>
        <v>73.5</v>
      </c>
      <c r="AG27" s="149">
        <f>'G-4'!T13</f>
        <v>62.5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185.5</v>
      </c>
      <c r="F28" s="149">
        <f t="shared" ref="F28:K28" si="24">C27+D27+E27+F27</f>
        <v>186</v>
      </c>
      <c r="G28" s="149">
        <f t="shared" si="24"/>
        <v>177</v>
      </c>
      <c r="H28" s="149">
        <f t="shared" si="24"/>
        <v>175</v>
      </c>
      <c r="I28" s="149">
        <f t="shared" si="24"/>
        <v>187</v>
      </c>
      <c r="J28" s="149">
        <f t="shared" si="24"/>
        <v>200.5</v>
      </c>
      <c r="K28" s="149">
        <f t="shared" si="24"/>
        <v>210.5</v>
      </c>
      <c r="L28" s="150"/>
      <c r="M28" s="149"/>
      <c r="N28" s="149"/>
      <c r="O28" s="149"/>
      <c r="P28" s="149">
        <f>M27+N27+O27+P27</f>
        <v>241.5</v>
      </c>
      <c r="Q28" s="149">
        <f t="shared" ref="Q28:AB28" si="25">N27+O27+P27+Q27</f>
        <v>228.5</v>
      </c>
      <c r="R28" s="149">
        <f t="shared" si="25"/>
        <v>221</v>
      </c>
      <c r="S28" s="149">
        <f t="shared" si="25"/>
        <v>252.5</v>
      </c>
      <c r="T28" s="149">
        <f t="shared" si="25"/>
        <v>264</v>
      </c>
      <c r="U28" s="149">
        <f t="shared" si="25"/>
        <v>275.5</v>
      </c>
      <c r="V28" s="149">
        <f t="shared" si="25"/>
        <v>268</v>
      </c>
      <c r="W28" s="149">
        <f t="shared" si="25"/>
        <v>218</v>
      </c>
      <c r="X28" s="149">
        <f t="shared" si="25"/>
        <v>223</v>
      </c>
      <c r="Y28" s="149">
        <f t="shared" si="25"/>
        <v>230.5</v>
      </c>
      <c r="Z28" s="149">
        <f t="shared" si="25"/>
        <v>228</v>
      </c>
      <c r="AA28" s="149">
        <f t="shared" si="25"/>
        <v>245.5</v>
      </c>
      <c r="AB28" s="149">
        <f t="shared" si="25"/>
        <v>236.5</v>
      </c>
      <c r="AC28" s="150"/>
      <c r="AD28" s="149"/>
      <c r="AE28" s="149"/>
      <c r="AF28" s="149"/>
      <c r="AG28" s="149">
        <f>AD27+AE27+AF27+AG27</f>
        <v>268</v>
      </c>
      <c r="AH28" s="149">
        <f t="shared" ref="AH28:AO28" si="26">AE27+AF27+AG27+AH27</f>
        <v>206.5</v>
      </c>
      <c r="AI28" s="149">
        <f t="shared" si="26"/>
        <v>136</v>
      </c>
      <c r="AJ28" s="149">
        <f t="shared" si="26"/>
        <v>62.5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0.81224489795918364</v>
      </c>
      <c r="H29" s="152"/>
      <c r="I29" s="152" t="s">
        <v>108</v>
      </c>
      <c r="J29" s="153">
        <f>DIRECCIONALIDAD!J39/100</f>
        <v>0.18775510204081633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0.86419753086419748</v>
      </c>
      <c r="V29" s="152"/>
      <c r="W29" s="152"/>
      <c r="X29" s="152"/>
      <c r="Y29" s="152" t="s">
        <v>108</v>
      </c>
      <c r="Z29" s="153">
        <f>DIRECCIONALIDAD!J42/100</f>
        <v>0.13580246913580246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0.80136986301369861</v>
      </c>
      <c r="AL29" s="152"/>
      <c r="AM29" s="152"/>
      <c r="AN29" s="152" t="s">
        <v>108</v>
      </c>
      <c r="AO29" s="155">
        <f>DIRECCIONALIDAD!J45/100</f>
        <v>0.19863013698630139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210.5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170.97755102040816</v>
      </c>
      <c r="H30" s="152"/>
      <c r="I30" s="152" t="s">
        <v>108</v>
      </c>
      <c r="J30" s="162">
        <f>+B30*J29</f>
        <v>39.522448979591836</v>
      </c>
      <c r="K30" s="154"/>
      <c r="L30" s="148"/>
      <c r="M30" s="161">
        <f>MAX(M28:AB28)</f>
        <v>275.5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238.0864197530864</v>
      </c>
      <c r="V30" s="152"/>
      <c r="W30" s="152"/>
      <c r="X30" s="152"/>
      <c r="Y30" s="152" t="s">
        <v>108</v>
      </c>
      <c r="Z30" s="163">
        <f>+M30*Z29</f>
        <v>37.413580246913575</v>
      </c>
      <c r="AA30" s="152"/>
      <c r="AB30" s="154"/>
      <c r="AC30" s="148"/>
      <c r="AD30" s="161">
        <f>MAX(AD28:AO28)</f>
        <v>268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214.76712328767124</v>
      </c>
      <c r="AL30" s="152"/>
      <c r="AM30" s="152"/>
      <c r="AN30" s="152" t="s">
        <v>108</v>
      </c>
      <c r="AO30" s="164">
        <f>+AD30*AO29</f>
        <v>53.232876712328775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5" t="s">
        <v>102</v>
      </c>
      <c r="U31" s="245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214</v>
      </c>
      <c r="C32" s="149">
        <f t="shared" ref="C32:K32" si="27">C13+C17+C22+C27</f>
        <v>269</v>
      </c>
      <c r="D32" s="149">
        <f t="shared" si="27"/>
        <v>250.5</v>
      </c>
      <c r="E32" s="149">
        <f t="shared" si="27"/>
        <v>258.5</v>
      </c>
      <c r="F32" s="149">
        <f t="shared" si="27"/>
        <v>264</v>
      </c>
      <c r="G32" s="149">
        <f t="shared" si="27"/>
        <v>215</v>
      </c>
      <c r="H32" s="149">
        <f t="shared" si="27"/>
        <v>215.5</v>
      </c>
      <c r="I32" s="149">
        <f t="shared" si="27"/>
        <v>265.5</v>
      </c>
      <c r="J32" s="149">
        <f t="shared" si="27"/>
        <v>273.5</v>
      </c>
      <c r="K32" s="149">
        <f t="shared" si="27"/>
        <v>218.5</v>
      </c>
      <c r="L32" s="150"/>
      <c r="M32" s="149">
        <f>M13+M17+M22+M27</f>
        <v>246.5</v>
      </c>
      <c r="N32" s="149">
        <f t="shared" ref="N32:AB32" si="28">N13+N17+N22+N27</f>
        <v>263.5</v>
      </c>
      <c r="O32" s="149">
        <f t="shared" si="28"/>
        <v>249.5</v>
      </c>
      <c r="P32" s="149">
        <f t="shared" si="28"/>
        <v>258</v>
      </c>
      <c r="Q32" s="149">
        <f t="shared" si="28"/>
        <v>245</v>
      </c>
      <c r="R32" s="149">
        <f t="shared" si="28"/>
        <v>245</v>
      </c>
      <c r="S32" s="149">
        <f t="shared" si="28"/>
        <v>277</v>
      </c>
      <c r="T32" s="149">
        <f t="shared" si="28"/>
        <v>253.5</v>
      </c>
      <c r="U32" s="149">
        <f t="shared" si="28"/>
        <v>236.5</v>
      </c>
      <c r="V32" s="149">
        <f t="shared" si="28"/>
        <v>221</v>
      </c>
      <c r="W32" s="149">
        <f t="shared" si="28"/>
        <v>207</v>
      </c>
      <c r="X32" s="149">
        <f t="shared" si="28"/>
        <v>251</v>
      </c>
      <c r="Y32" s="149">
        <f t="shared" si="28"/>
        <v>245.5</v>
      </c>
      <c r="Z32" s="149">
        <f t="shared" si="28"/>
        <v>229</v>
      </c>
      <c r="AA32" s="149">
        <f t="shared" si="28"/>
        <v>236.5</v>
      </c>
      <c r="AB32" s="149">
        <f t="shared" si="28"/>
        <v>257</v>
      </c>
      <c r="AC32" s="150"/>
      <c r="AD32" s="149">
        <f>AD13+AD17+AD22+AD27</f>
        <v>270.5</v>
      </c>
      <c r="AE32" s="149">
        <f t="shared" ref="AE32:AO32" si="29">AE13+AE17+AE22+AE27</f>
        <v>265.5</v>
      </c>
      <c r="AF32" s="149">
        <f t="shared" si="29"/>
        <v>239</v>
      </c>
      <c r="AG32" s="149">
        <f t="shared" si="29"/>
        <v>238.5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992</v>
      </c>
      <c r="F33" s="149">
        <f t="shared" ref="F33:K33" si="30">C32+D32+E32+F32</f>
        <v>1042</v>
      </c>
      <c r="G33" s="149">
        <f t="shared" si="30"/>
        <v>988</v>
      </c>
      <c r="H33" s="149">
        <f t="shared" si="30"/>
        <v>953</v>
      </c>
      <c r="I33" s="149">
        <f t="shared" si="30"/>
        <v>960</v>
      </c>
      <c r="J33" s="149">
        <f t="shared" si="30"/>
        <v>969.5</v>
      </c>
      <c r="K33" s="149">
        <f t="shared" si="30"/>
        <v>973</v>
      </c>
      <c r="L33" s="150"/>
      <c r="M33" s="149"/>
      <c r="N33" s="149"/>
      <c r="O33" s="149"/>
      <c r="P33" s="149">
        <f>M32+N32+O32+P32</f>
        <v>1017.5</v>
      </c>
      <c r="Q33" s="149">
        <f t="shared" ref="Q33:AB33" si="31">N32+O32+P32+Q32</f>
        <v>1016</v>
      </c>
      <c r="R33" s="149">
        <f t="shared" si="31"/>
        <v>997.5</v>
      </c>
      <c r="S33" s="149">
        <f t="shared" si="31"/>
        <v>1025</v>
      </c>
      <c r="T33" s="149">
        <f t="shared" si="31"/>
        <v>1020.5</v>
      </c>
      <c r="U33" s="149">
        <f t="shared" si="31"/>
        <v>1012</v>
      </c>
      <c r="V33" s="149">
        <f t="shared" si="31"/>
        <v>988</v>
      </c>
      <c r="W33" s="149">
        <f t="shared" si="31"/>
        <v>918</v>
      </c>
      <c r="X33" s="149">
        <f t="shared" si="31"/>
        <v>915.5</v>
      </c>
      <c r="Y33" s="149">
        <f t="shared" si="31"/>
        <v>924.5</v>
      </c>
      <c r="Z33" s="149">
        <f t="shared" si="31"/>
        <v>932.5</v>
      </c>
      <c r="AA33" s="149">
        <f t="shared" si="31"/>
        <v>962</v>
      </c>
      <c r="AB33" s="149">
        <f t="shared" si="31"/>
        <v>968</v>
      </c>
      <c r="AC33" s="150"/>
      <c r="AD33" s="149"/>
      <c r="AE33" s="149"/>
      <c r="AF33" s="149"/>
      <c r="AG33" s="149">
        <f>AD32+AE32+AF32+AG32</f>
        <v>1013.5</v>
      </c>
      <c r="AH33" s="149">
        <f t="shared" ref="AH33:AO33" si="32">AE32+AF32+AG32+AH32</f>
        <v>743</v>
      </c>
      <c r="AI33" s="149">
        <f t="shared" si="32"/>
        <v>477.5</v>
      </c>
      <c r="AJ33" s="149">
        <f t="shared" si="32"/>
        <v>238.5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6"/>
      <c r="R35" s="246"/>
      <c r="S35" s="246"/>
      <c r="T35" s="246"/>
      <c r="U35" s="246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6692913385826772" right="0.51181102362204722" top="0.31496062992125984" bottom="0.31496062992125984" header="0.31496062992125984" footer="0.31496062992125984"/>
  <pageSetup scale="60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2016-07-18T21:14:37Z</cp:lastPrinted>
  <dcterms:created xsi:type="dcterms:W3CDTF">1998-04-02T13:38:56Z</dcterms:created>
  <dcterms:modified xsi:type="dcterms:W3CDTF">2020-10-07T16:15:20Z</dcterms:modified>
</cp:coreProperties>
</file>